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aldaclapham/Library/Mobile Documents/com~apple~CloudDocs/Documents/Wicken Parish Council/2021.22/Accounts/"/>
    </mc:Choice>
  </mc:AlternateContent>
  <xr:revisionPtr revIDLastSave="0" documentId="13_ncr:1_{F59FFE54-313B-D640-B9B0-A93852E233C0}" xr6:coauthVersionLast="36" xr6:coauthVersionMax="36" xr10:uidLastSave="{00000000-0000-0000-0000-000000000000}"/>
  <bookViews>
    <workbookView xWindow="0" yWindow="500" windowWidth="39880" windowHeight="22540" activeTab="1" xr2:uid="{3D98E5B7-2A1D-4E10-BB93-17B163AFF187}"/>
  </bookViews>
  <sheets>
    <sheet name="2020-21" sheetId="1" r:id="rId1"/>
    <sheet name="2021-22" sheetId="3" r:id="rId2"/>
    <sheet name="Sheet 3" sheetId="2" r:id="rId3"/>
  </sheets>
  <definedNames>
    <definedName name="_xlnm.Print_Area" localSheetId="1">'2021-22'!$B$1:$T$108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3" l="1"/>
  <c r="S42" i="3" l="1"/>
  <c r="S41" i="3"/>
  <c r="F8" i="3" l="1"/>
  <c r="D8" i="3"/>
  <c r="S34" i="3" l="1"/>
  <c r="T34" i="3" s="1"/>
  <c r="F107" i="3" l="1"/>
  <c r="F98" i="1" l="1"/>
  <c r="F85" i="1" s="1"/>
  <c r="S39" i="3"/>
  <c r="T39" i="3" s="1"/>
  <c r="S25" i="3"/>
  <c r="T25" i="3" s="1"/>
  <c r="L67" i="1"/>
  <c r="L81" i="1" s="1"/>
  <c r="K67" i="1"/>
  <c r="K81" i="1" s="1"/>
  <c r="J67" i="1"/>
  <c r="J81" i="1" s="1"/>
  <c r="I67" i="1"/>
  <c r="I81" i="1" s="1"/>
  <c r="H67" i="1"/>
  <c r="H81" i="1" s="1"/>
  <c r="N24" i="1"/>
  <c r="O24" i="1" s="1"/>
  <c r="N58" i="1"/>
  <c r="O58" i="1" s="1"/>
  <c r="N57" i="1"/>
  <c r="O57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3" i="1"/>
  <c r="O23" i="1" s="1"/>
  <c r="N22" i="1"/>
  <c r="O22" i="1" s="1"/>
  <c r="N16" i="1"/>
  <c r="O16" i="1" s="1"/>
  <c r="N15" i="1"/>
  <c r="O15" i="1" s="1"/>
  <c r="N14" i="1"/>
  <c r="O14" i="1" s="1"/>
  <c r="N13" i="1"/>
  <c r="O13" i="1" s="1"/>
  <c r="N12" i="1"/>
  <c r="O12" i="1" s="1"/>
  <c r="D67" i="1"/>
  <c r="D60" i="1"/>
  <c r="D54" i="1"/>
  <c r="D41" i="1"/>
  <c r="D18" i="1"/>
  <c r="D69" i="3"/>
  <c r="D83" i="3" s="1"/>
  <c r="F67" i="3"/>
  <c r="G67" i="3" s="1"/>
  <c r="H67" i="3" s="1"/>
  <c r="I67" i="3" s="1"/>
  <c r="J67" i="3" s="1"/>
  <c r="K67" i="3" s="1"/>
  <c r="L67" i="3" s="1"/>
  <c r="M67" i="3" s="1"/>
  <c r="N67" i="3" s="1"/>
  <c r="O67" i="3" s="1"/>
  <c r="P67" i="3" s="1"/>
  <c r="Q67" i="3" s="1"/>
  <c r="F66" i="3"/>
  <c r="G66" i="3" s="1"/>
  <c r="Q62" i="3"/>
  <c r="P62" i="3"/>
  <c r="O62" i="3"/>
  <c r="N62" i="3"/>
  <c r="M62" i="3"/>
  <c r="L62" i="3"/>
  <c r="K62" i="3"/>
  <c r="J62" i="3"/>
  <c r="I62" i="3"/>
  <c r="H62" i="3"/>
  <c r="G62" i="3"/>
  <c r="F62" i="3"/>
  <c r="D62" i="3"/>
  <c r="S60" i="3"/>
  <c r="T60" i="3" s="1"/>
  <c r="S59" i="3"/>
  <c r="T59" i="3" s="1"/>
  <c r="Q56" i="3"/>
  <c r="P56" i="3"/>
  <c r="O56" i="3"/>
  <c r="N56" i="3"/>
  <c r="M56" i="3"/>
  <c r="L56" i="3"/>
  <c r="K56" i="3"/>
  <c r="J56" i="3"/>
  <c r="I56" i="3"/>
  <c r="H56" i="3"/>
  <c r="G56" i="3"/>
  <c r="F56" i="3"/>
  <c r="F87" i="3" s="1"/>
  <c r="D56" i="3"/>
  <c r="S54" i="3"/>
  <c r="T54" i="3" s="1"/>
  <c r="S53" i="3"/>
  <c r="T53" i="3" s="1"/>
  <c r="S52" i="3"/>
  <c r="T52" i="3" s="1"/>
  <c r="S51" i="3"/>
  <c r="T51" i="3" s="1"/>
  <c r="S50" i="3"/>
  <c r="T50" i="3" s="1"/>
  <c r="S49" i="3"/>
  <c r="T49" i="3" s="1"/>
  <c r="S48" i="3"/>
  <c r="Q44" i="3"/>
  <c r="P44" i="3"/>
  <c r="O44" i="3"/>
  <c r="N44" i="3"/>
  <c r="M44" i="3"/>
  <c r="L44" i="3"/>
  <c r="K44" i="3"/>
  <c r="J44" i="3"/>
  <c r="I44" i="3"/>
  <c r="H44" i="3"/>
  <c r="G44" i="3"/>
  <c r="F44" i="3"/>
  <c r="D44" i="3"/>
  <c r="S40" i="3"/>
  <c r="T40" i="3" s="1"/>
  <c r="S38" i="3"/>
  <c r="T38" i="3" s="1"/>
  <c r="S37" i="3"/>
  <c r="T37" i="3" s="1"/>
  <c r="S36" i="3"/>
  <c r="T36" i="3" s="1"/>
  <c r="S35" i="3"/>
  <c r="T35" i="3" s="1"/>
  <c r="S33" i="3"/>
  <c r="T33" i="3" s="1"/>
  <c r="S32" i="3"/>
  <c r="T32" i="3" s="1"/>
  <c r="S31" i="3"/>
  <c r="T31" i="3" s="1"/>
  <c r="S30" i="3"/>
  <c r="T30" i="3" s="1"/>
  <c r="S29" i="3"/>
  <c r="T29" i="3" s="1"/>
  <c r="S28" i="3"/>
  <c r="T28" i="3" s="1"/>
  <c r="S27" i="3"/>
  <c r="T27" i="3" s="1"/>
  <c r="S26" i="3"/>
  <c r="T26" i="3" s="1"/>
  <c r="S24" i="3"/>
  <c r="T24" i="3" s="1"/>
  <c r="S23" i="3"/>
  <c r="T23" i="3" s="1"/>
  <c r="Q19" i="3"/>
  <c r="P19" i="3"/>
  <c r="O19" i="3"/>
  <c r="N19" i="3"/>
  <c r="M19" i="3"/>
  <c r="J19" i="3"/>
  <c r="I19" i="3"/>
  <c r="H19" i="3"/>
  <c r="G19" i="3"/>
  <c r="F19" i="3"/>
  <c r="D19" i="3"/>
  <c r="S17" i="3"/>
  <c r="T17" i="3" s="1"/>
  <c r="S16" i="3"/>
  <c r="T16" i="3" s="1"/>
  <c r="S15" i="3"/>
  <c r="T15" i="3" s="1"/>
  <c r="S14" i="3"/>
  <c r="T14" i="3" s="1"/>
  <c r="S13" i="3"/>
  <c r="T13" i="3" s="1"/>
  <c r="F39" i="1"/>
  <c r="N39" i="1" s="1"/>
  <c r="O39" i="1" s="1"/>
  <c r="O18" i="1" l="1"/>
  <c r="T19" i="3"/>
  <c r="S56" i="3"/>
  <c r="F69" i="3"/>
  <c r="F83" i="3" s="1"/>
  <c r="T62" i="3"/>
  <c r="S44" i="3"/>
  <c r="H66" i="3"/>
  <c r="G69" i="3"/>
  <c r="G83" i="3" s="1"/>
  <c r="T44" i="3"/>
  <c r="T48" i="3"/>
  <c r="T56" i="3" s="1"/>
  <c r="S19" i="3"/>
  <c r="S62" i="3"/>
  <c r="O60" i="1" l="1"/>
  <c r="H69" i="3"/>
  <c r="H83" i="3" s="1"/>
  <c r="I66" i="3"/>
  <c r="N60" i="1"/>
  <c r="I69" i="3" l="1"/>
  <c r="I83" i="3" s="1"/>
  <c r="J66" i="3"/>
  <c r="O41" i="1"/>
  <c r="O54" i="1"/>
  <c r="N54" i="1"/>
  <c r="N41" i="1"/>
  <c r="N18" i="1"/>
  <c r="L60" i="1"/>
  <c r="K60" i="1"/>
  <c r="J60" i="1"/>
  <c r="I60" i="1"/>
  <c r="H60" i="1"/>
  <c r="F60" i="1"/>
  <c r="F80" i="1"/>
  <c r="F88" i="1"/>
  <c r="F90" i="1" s="1"/>
  <c r="F84" i="1"/>
  <c r="F86" i="1" s="1"/>
  <c r="F78" i="1"/>
  <c r="H6" i="1"/>
  <c r="J69" i="3" l="1"/>
  <c r="J83" i="3" s="1"/>
  <c r="K66" i="3"/>
  <c r="H77" i="1"/>
  <c r="H89" i="1"/>
  <c r="I89" i="1" s="1"/>
  <c r="J89" i="1" s="1"/>
  <c r="K89" i="1" s="1"/>
  <c r="L89" i="1" s="1"/>
  <c r="D4" i="2"/>
  <c r="E3" i="2"/>
  <c r="F91" i="3" l="1"/>
  <c r="G91" i="3" s="1"/>
  <c r="H91" i="3" s="1"/>
  <c r="I91" i="3" s="1"/>
  <c r="J91" i="3" s="1"/>
  <c r="K91" i="3" s="1"/>
  <c r="L91" i="3" s="1"/>
  <c r="M91" i="3" s="1"/>
  <c r="N91" i="3" s="1"/>
  <c r="D91" i="3"/>
  <c r="K69" i="3"/>
  <c r="K83" i="3" s="1"/>
  <c r="L66" i="3"/>
  <c r="H88" i="1"/>
  <c r="H90" i="1" s="1"/>
  <c r="I77" i="1"/>
  <c r="E4" i="2"/>
  <c r="D5" i="2" s="1"/>
  <c r="F67" i="1"/>
  <c r="I41" i="1"/>
  <c r="J41" i="1"/>
  <c r="K41" i="1"/>
  <c r="L41" i="1"/>
  <c r="H41" i="1"/>
  <c r="F41" i="1"/>
  <c r="I54" i="1"/>
  <c r="J54" i="1"/>
  <c r="K54" i="1"/>
  <c r="L54" i="1"/>
  <c r="H54" i="1"/>
  <c r="I18" i="1"/>
  <c r="J18" i="1"/>
  <c r="K18" i="1"/>
  <c r="L18" i="1"/>
  <c r="H18" i="1"/>
  <c r="F54" i="1"/>
  <c r="F18" i="1"/>
  <c r="O91" i="3" l="1"/>
  <c r="L69" i="3"/>
  <c r="L83" i="3" s="1"/>
  <c r="M66" i="3"/>
  <c r="H75" i="1"/>
  <c r="I75" i="1" s="1"/>
  <c r="J75" i="1" s="1"/>
  <c r="K75" i="1" s="1"/>
  <c r="L75" i="1" s="1"/>
  <c r="H70" i="1"/>
  <c r="J77" i="1"/>
  <c r="I88" i="1"/>
  <c r="I90" i="1" s="1"/>
  <c r="H85" i="1"/>
  <c r="H76" i="1"/>
  <c r="F81" i="1"/>
  <c r="H7" i="1" s="1"/>
  <c r="E5" i="2"/>
  <c r="D6" i="2" s="1"/>
  <c r="E6" i="2" s="1"/>
  <c r="D7" i="2" s="1"/>
  <c r="E7" i="2" s="1"/>
  <c r="D8" i="2" s="1"/>
  <c r="I7" i="1" l="1"/>
  <c r="D77" i="3"/>
  <c r="D82" i="3" s="1"/>
  <c r="D84" i="3" s="1"/>
  <c r="F77" i="3"/>
  <c r="P91" i="3"/>
  <c r="M69" i="3"/>
  <c r="M83" i="3" s="1"/>
  <c r="N66" i="3"/>
  <c r="H80" i="1"/>
  <c r="K77" i="1"/>
  <c r="J88" i="1"/>
  <c r="J90" i="1" s="1"/>
  <c r="I76" i="1"/>
  <c r="I78" i="1" s="1"/>
  <c r="H84" i="1"/>
  <c r="H86" i="1" s="1"/>
  <c r="I85" i="1"/>
  <c r="H78" i="1"/>
  <c r="I80" i="1"/>
  <c r="F82" i="1"/>
  <c r="E8" i="2"/>
  <c r="D9" i="2" s="1"/>
  <c r="I6" i="1"/>
  <c r="I70" i="1" s="1"/>
  <c r="J7" i="1" l="1"/>
  <c r="F82" i="3"/>
  <c r="F84" i="3" s="1"/>
  <c r="G77" i="3"/>
  <c r="Q91" i="3"/>
  <c r="O66" i="3"/>
  <c r="N69" i="3"/>
  <c r="N83" i="3" s="1"/>
  <c r="L77" i="1"/>
  <c r="K88" i="1"/>
  <c r="K90" i="1" s="1"/>
  <c r="J85" i="1"/>
  <c r="K85" i="1" s="1"/>
  <c r="L85" i="1" s="1"/>
  <c r="G87" i="3" s="1"/>
  <c r="H87" i="3" s="1"/>
  <c r="J80" i="1"/>
  <c r="J76" i="1"/>
  <c r="J78" i="1" s="1"/>
  <c r="I84" i="1"/>
  <c r="I86" i="1" s="1"/>
  <c r="H82" i="1"/>
  <c r="J6" i="1"/>
  <c r="J70" i="1" s="1"/>
  <c r="E9" i="2"/>
  <c r="D10" i="2" s="1"/>
  <c r="K7" i="1" l="1"/>
  <c r="I87" i="3"/>
  <c r="J87" i="3" s="1"/>
  <c r="K87" i="3" s="1"/>
  <c r="L87" i="3" s="1"/>
  <c r="M87" i="3" s="1"/>
  <c r="N87" i="3" s="1"/>
  <c r="O87" i="3" s="1"/>
  <c r="P87" i="3" s="1"/>
  <c r="Q87" i="3" s="1"/>
  <c r="F79" i="3"/>
  <c r="D79" i="3"/>
  <c r="D90" i="3" s="1"/>
  <c r="D92" i="3" s="1"/>
  <c r="G82" i="3"/>
  <c r="G84" i="3" s="1"/>
  <c r="H77" i="3"/>
  <c r="O69" i="3"/>
  <c r="O83" i="3" s="1"/>
  <c r="P66" i="3"/>
  <c r="L88" i="1"/>
  <c r="L90" i="1" s="1"/>
  <c r="K80" i="1"/>
  <c r="J84" i="1"/>
  <c r="J86" i="1" s="1"/>
  <c r="K76" i="1"/>
  <c r="K78" i="1" s="1"/>
  <c r="K6" i="1"/>
  <c r="I82" i="1"/>
  <c r="E10" i="2"/>
  <c r="D11" i="2" s="1"/>
  <c r="I77" i="3" l="1"/>
  <c r="H82" i="3"/>
  <c r="H84" i="3" s="1"/>
  <c r="F90" i="3"/>
  <c r="F92" i="3" s="1"/>
  <c r="G79" i="3"/>
  <c r="P69" i="3"/>
  <c r="P83" i="3" s="1"/>
  <c r="Q66" i="3"/>
  <c r="Q69" i="3" s="1"/>
  <c r="Q83" i="3" s="1"/>
  <c r="K70" i="1"/>
  <c r="K84" i="1"/>
  <c r="K86" i="1" s="1"/>
  <c r="L76" i="1"/>
  <c r="L80" i="1"/>
  <c r="J82" i="1"/>
  <c r="E11" i="2"/>
  <c r="D12" i="2" s="1"/>
  <c r="L6" i="1" l="1"/>
  <c r="L70" i="1" s="1"/>
  <c r="F7" i="3" s="1"/>
  <c r="F72" i="3" s="1"/>
  <c r="L7" i="1"/>
  <c r="H79" i="3"/>
  <c r="G90" i="3"/>
  <c r="G92" i="3" s="1"/>
  <c r="D78" i="3"/>
  <c r="D86" i="3" s="1"/>
  <c r="D88" i="3" s="1"/>
  <c r="F78" i="3"/>
  <c r="J77" i="3"/>
  <c r="I82" i="3"/>
  <c r="I84" i="3" s="1"/>
  <c r="L84" i="1"/>
  <c r="L86" i="1" s="1"/>
  <c r="L78" i="1"/>
  <c r="L82" i="1"/>
  <c r="K82" i="1"/>
  <c r="E12" i="2"/>
  <c r="D7" i="3" l="1"/>
  <c r="D72" i="3" s="1"/>
  <c r="G7" i="3"/>
  <c r="G72" i="3" s="1"/>
  <c r="G8" i="3"/>
  <c r="D80" i="3"/>
  <c r="F86" i="3"/>
  <c r="F88" i="3" s="1"/>
  <c r="G78" i="3"/>
  <c r="F80" i="3"/>
  <c r="J82" i="3"/>
  <c r="J84" i="3" s="1"/>
  <c r="K77" i="3"/>
  <c r="I79" i="3"/>
  <c r="H90" i="3"/>
  <c r="H92" i="3" s="1"/>
  <c r="H7" i="3" l="1"/>
  <c r="H72" i="3" s="1"/>
  <c r="H8" i="3"/>
  <c r="I90" i="3"/>
  <c r="I92" i="3" s="1"/>
  <c r="J79" i="3"/>
  <c r="H78" i="3"/>
  <c r="G86" i="3"/>
  <c r="G88" i="3" s="1"/>
  <c r="G80" i="3"/>
  <c r="L77" i="3"/>
  <c r="K82" i="3"/>
  <c r="K84" i="3" s="1"/>
  <c r="I7" i="3" l="1"/>
  <c r="I72" i="3" s="1"/>
  <c r="I8" i="3"/>
  <c r="L82" i="3"/>
  <c r="L84" i="3" s="1"/>
  <c r="M77" i="3"/>
  <c r="I78" i="3"/>
  <c r="H86" i="3"/>
  <c r="H88" i="3" s="1"/>
  <c r="H80" i="3"/>
  <c r="K79" i="3"/>
  <c r="J90" i="3"/>
  <c r="J92" i="3" s="1"/>
  <c r="J7" i="3" l="1"/>
  <c r="J72" i="3" s="1"/>
  <c r="J8" i="3"/>
  <c r="L79" i="3"/>
  <c r="K90" i="3"/>
  <c r="K92" i="3" s="1"/>
  <c r="I86" i="3"/>
  <c r="I88" i="3" s="1"/>
  <c r="J78" i="3"/>
  <c r="I80" i="3"/>
  <c r="N77" i="3"/>
  <c r="M82" i="3"/>
  <c r="M84" i="3" s="1"/>
  <c r="K7" i="3" l="1"/>
  <c r="K72" i="3" s="1"/>
  <c r="K8" i="3"/>
  <c r="N82" i="3"/>
  <c r="N84" i="3" s="1"/>
  <c r="O77" i="3"/>
  <c r="K78" i="3"/>
  <c r="J86" i="3"/>
  <c r="J88" i="3" s="1"/>
  <c r="J80" i="3"/>
  <c r="M79" i="3"/>
  <c r="L90" i="3"/>
  <c r="L92" i="3" s="1"/>
  <c r="L7" i="3" l="1"/>
  <c r="L72" i="3" s="1"/>
  <c r="L8" i="3"/>
  <c r="N79" i="3"/>
  <c r="M90" i="3"/>
  <c r="M92" i="3" s="1"/>
  <c r="K86" i="3"/>
  <c r="K88" i="3" s="1"/>
  <c r="L78" i="3"/>
  <c r="K80" i="3"/>
  <c r="P77" i="3"/>
  <c r="O82" i="3"/>
  <c r="O84" i="3" s="1"/>
  <c r="M7" i="3" l="1"/>
  <c r="M72" i="3" s="1"/>
  <c r="M8" i="3"/>
  <c r="L86" i="3"/>
  <c r="L88" i="3" s="1"/>
  <c r="M78" i="3"/>
  <c r="L80" i="3"/>
  <c r="Q77" i="3"/>
  <c r="P82" i="3"/>
  <c r="P84" i="3" s="1"/>
  <c r="O79" i="3"/>
  <c r="N90" i="3"/>
  <c r="N92" i="3" s="1"/>
  <c r="N7" i="3" l="1"/>
  <c r="N72" i="3" s="1"/>
  <c r="N8" i="3"/>
  <c r="Q82" i="3"/>
  <c r="Q84" i="3" s="1"/>
  <c r="N78" i="3"/>
  <c r="M86" i="3"/>
  <c r="M88" i="3" s="1"/>
  <c r="M80" i="3"/>
  <c r="P79" i="3"/>
  <c r="O90" i="3"/>
  <c r="O92" i="3" s="1"/>
  <c r="O7" i="3" l="1"/>
  <c r="O72" i="3" s="1"/>
  <c r="O8" i="3"/>
  <c r="Q79" i="3"/>
  <c r="Q90" i="3" s="1"/>
  <c r="Q92" i="3" s="1"/>
  <c r="P90" i="3"/>
  <c r="P92" i="3" s="1"/>
  <c r="O78" i="3"/>
  <c r="N86" i="3"/>
  <c r="N88" i="3" s="1"/>
  <c r="N80" i="3"/>
  <c r="P7" i="3" l="1"/>
  <c r="P72" i="3" s="1"/>
  <c r="P8" i="3"/>
  <c r="O86" i="3"/>
  <c r="O88" i="3" s="1"/>
  <c r="P78" i="3"/>
  <c r="O80" i="3"/>
  <c r="Q7" i="3" l="1"/>
  <c r="Q72" i="3" s="1"/>
  <c r="Q8" i="3"/>
  <c r="P86" i="3"/>
  <c r="P88" i="3" s="1"/>
  <c r="Q78" i="3"/>
  <c r="P80" i="3"/>
  <c r="Q86" i="3" l="1"/>
  <c r="Q88" i="3" s="1"/>
  <c r="Q80" i="3"/>
</calcChain>
</file>

<file path=xl/sharedStrings.xml><?xml version="1.0" encoding="utf-8"?>
<sst xmlns="http://schemas.openxmlformats.org/spreadsheetml/2006/main" count="184" uniqueCount="83">
  <si>
    <t>Nov</t>
  </si>
  <si>
    <t>Dec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</si>
  <si>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</si>
  <si>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</si>
  <si>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</si>
  <si>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</si>
  <si>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</si>
  <si>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</si>
  <si>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</si>
  <si>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</si>
  <si>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</si>
  <si>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</si>
  <si>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Jan</t>
  </si>
  <si>
    <t>Income</t>
  </si>
  <si>
    <t>Precept</t>
  </si>
  <si>
    <t>Solar Farm</t>
  </si>
  <si>
    <t>Bank interest</t>
  </si>
  <si>
    <t>Grants</t>
  </si>
  <si>
    <t>Subtotal</t>
  </si>
  <si>
    <t>Expenditure - Solar Farm</t>
  </si>
  <si>
    <t>Streetlights</t>
  </si>
  <si>
    <t>General Reserve</t>
  </si>
  <si>
    <t>WSC</t>
  </si>
  <si>
    <t>Village Maintenance</t>
  </si>
  <si>
    <t>Village signs</t>
  </si>
  <si>
    <t>War Memorial</t>
  </si>
  <si>
    <t>Taxi</t>
  </si>
  <si>
    <t>Legal</t>
  </si>
  <si>
    <t>Audit</t>
  </si>
  <si>
    <t>Insurance</t>
  </si>
  <si>
    <t>Subscriptions</t>
  </si>
  <si>
    <t>Lighting - power</t>
  </si>
  <si>
    <t>Lighting - maintenance</t>
  </si>
  <si>
    <t>Dog bins</t>
  </si>
  <si>
    <t>Playground maintenance</t>
  </si>
  <si>
    <t>Website</t>
  </si>
  <si>
    <t>Elections</t>
  </si>
  <si>
    <t>Training</t>
  </si>
  <si>
    <t>Salt bins</t>
  </si>
  <si>
    <t>Reserves</t>
  </si>
  <si>
    <t>subtotal</t>
  </si>
  <si>
    <t>Wicken Parish Council</t>
  </si>
  <si>
    <t>2020-2021</t>
  </si>
  <si>
    <t>2021-2022</t>
  </si>
  <si>
    <t>Clerk's salary and expenses</t>
  </si>
  <si>
    <t>WVC</t>
  </si>
  <si>
    <t>PCC grant</t>
  </si>
  <si>
    <t xml:space="preserve"> Budget</t>
  </si>
  <si>
    <t>Committed</t>
  </si>
  <si>
    <t>Available</t>
  </si>
  <si>
    <t>Reserved</t>
  </si>
  <si>
    <t>Expenditure - Precept</t>
  </si>
  <si>
    <t>Expenditure - Grants</t>
  </si>
  <si>
    <t>xxxx</t>
  </si>
  <si>
    <t>Bank charges</t>
  </si>
  <si>
    <t>WSC Hall hire</t>
  </si>
  <si>
    <t>Budget</t>
  </si>
  <si>
    <t>Variance</t>
  </si>
  <si>
    <t>Total</t>
  </si>
  <si>
    <t>2021 / 22</t>
  </si>
  <si>
    <t>2020 / 21</t>
  </si>
  <si>
    <t>Other</t>
  </si>
  <si>
    <t>VAT (payment)/reclaim</t>
  </si>
  <si>
    <t>YTD</t>
  </si>
  <si>
    <t>Forecast 2020/21</t>
  </si>
  <si>
    <t>Safe custody</t>
  </si>
  <si>
    <t>Actual</t>
  </si>
  <si>
    <t>Forecast</t>
  </si>
  <si>
    <t>Solar Farm Committed</t>
  </si>
  <si>
    <t>As at Nov 2020</t>
  </si>
  <si>
    <t>Cash Analysis</t>
  </si>
  <si>
    <t>Cash Balance end of Month</t>
  </si>
  <si>
    <t>Total cash start of Month</t>
  </si>
  <si>
    <t>Recurring Spend:</t>
  </si>
  <si>
    <t>One-off Spend:</t>
  </si>
  <si>
    <t>gross amount</t>
  </si>
  <si>
    <t>net amount (not including reserves and committed)</t>
  </si>
  <si>
    <t>WSC grasscutting</t>
  </si>
  <si>
    <t xml:space="preserve">  </t>
  </si>
  <si>
    <t>Taxi (not currently needed)</t>
  </si>
  <si>
    <t>Maintenance (transferred to precept)</t>
  </si>
  <si>
    <t>As at Jul 2021</t>
  </si>
  <si>
    <t>Village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</si>
</sst>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(#,##0\)"/>
    <numFmt numFmtId="165" formatCode="#,##0;\(#,##0\)"/>
  </numFmts>
  <fonts count="9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2" borderId="0" xfId="0" applyFont="1" applyFill="1" applyBorder="1"/>
    <xf numFmtId="0" fontId="2" fillId="2" borderId="0" xfId="0" applyFont="1" applyFill="1"/>
    <xf numFmtId="0" fontId="3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5" fillId="0" borderId="0" xfId="0" applyFont="1"/>
    <xf numFmtId="0" fontId="3" fillId="0" borderId="1" xfId="0" applyFont="1" applyBorder="1"/>
    <xf numFmtId="0" fontId="2" fillId="3" borderId="0" xfId="0" applyFont="1" applyFill="1"/>
    <xf numFmtId="0" fontId="2" fillId="4" borderId="0" xfId="0" applyFont="1" applyFill="1" applyBorder="1"/>
    <xf numFmtId="0" fontId="2" fillId="0" borderId="6" xfId="0" applyFont="1" applyBorder="1" applyAlignment="1">
      <alignment wrapText="1"/>
    </xf>
    <xf numFmtId="0" fontId="2" fillId="0" borderId="0" xfId="0" applyFont="1" applyFill="1" applyBorder="1"/>
    <xf numFmtId="0" fontId="3" fillId="0" borderId="0" xfId="0" applyFont="1" applyAlignment="1">
      <alignment horizontal="center"/>
    </xf>
    <xf numFmtId="164" fontId="2" fillId="3" borderId="0" xfId="0" applyNumberFormat="1" applyFont="1" applyFill="1"/>
    <xf numFmtId="164" fontId="2" fillId="0" borderId="0" xfId="0" applyNumberFormat="1" applyFont="1"/>
    <xf numFmtId="164" fontId="2" fillId="0" borderId="7" xfId="0" applyNumberFormat="1" applyFont="1" applyBorder="1"/>
    <xf numFmtId="164" fontId="2" fillId="2" borderId="7" xfId="0" applyNumberFormat="1" applyFont="1" applyFill="1" applyBorder="1"/>
    <xf numFmtId="165" fontId="2" fillId="3" borderId="0" xfId="0" applyNumberFormat="1" applyFont="1" applyFill="1"/>
    <xf numFmtId="165" fontId="2" fillId="0" borderId="0" xfId="0" applyNumberFormat="1" applyFont="1"/>
    <xf numFmtId="165" fontId="2" fillId="2" borderId="0" xfId="0" applyNumberFormat="1" applyFont="1" applyFill="1"/>
    <xf numFmtId="165" fontId="2" fillId="4" borderId="0" xfId="0" applyNumberFormat="1" applyFont="1" applyFill="1"/>
    <xf numFmtId="165" fontId="4" fillId="3" borderId="0" xfId="0" applyNumberFormat="1" applyFont="1" applyFill="1" applyBorder="1" applyAlignment="1">
      <alignment wrapText="1"/>
    </xf>
    <xf numFmtId="165" fontId="2" fillId="3" borderId="2" xfId="0" applyNumberFormat="1" applyFont="1" applyFill="1" applyBorder="1"/>
    <xf numFmtId="165" fontId="2" fillId="0" borderId="2" xfId="0" applyNumberFormat="1" applyFont="1" applyBorder="1"/>
    <xf numFmtId="165" fontId="2" fillId="2" borderId="2" xfId="0" applyNumberFormat="1" applyFont="1" applyFill="1" applyBorder="1"/>
    <xf numFmtId="165" fontId="2" fillId="3" borderId="0" xfId="0" applyNumberFormat="1" applyFont="1" applyFill="1" applyBorder="1"/>
    <xf numFmtId="165" fontId="2" fillId="0" borderId="0" xfId="0" applyNumberFormat="1" applyFont="1" applyBorder="1"/>
    <xf numFmtId="165" fontId="2" fillId="2" borderId="0" xfId="0" applyNumberFormat="1" applyFont="1" applyFill="1" applyBorder="1"/>
    <xf numFmtId="165" fontId="2" fillId="3" borderId="7" xfId="0" applyNumberFormat="1" applyFont="1" applyFill="1" applyBorder="1"/>
    <xf numFmtId="165" fontId="2" fillId="2" borderId="7" xfId="0" applyNumberFormat="1" applyFont="1" applyFill="1" applyBorder="1"/>
    <xf numFmtId="0" fontId="4" fillId="0" borderId="0" xfId="0" applyFont="1" applyFill="1" applyBorder="1" applyAlignment="1">
      <alignment wrapText="1"/>
    </xf>
    <xf numFmtId="165" fontId="2" fillId="0" borderId="0" xfId="0" applyNumberFormat="1" applyFont="1" applyFill="1"/>
    <xf numFmtId="0" fontId="3" fillId="3" borderId="0" xfId="0" applyFont="1" applyFill="1"/>
    <xf numFmtId="164" fontId="2" fillId="2" borderId="0" xfId="0" applyNumberFormat="1" applyFont="1" applyFill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5" fontId="4" fillId="2" borderId="0" xfId="0" applyNumberFormat="1" applyFont="1" applyFill="1" applyBorder="1" applyAlignment="1">
      <alignment wrapText="1"/>
    </xf>
    <xf numFmtId="165" fontId="2" fillId="3" borderId="3" xfId="0" applyNumberFormat="1" applyFont="1" applyFill="1" applyBorder="1"/>
    <xf numFmtId="165" fontId="2" fillId="3" borderId="5" xfId="0" applyNumberFormat="1" applyFont="1" applyFill="1" applyBorder="1"/>
    <xf numFmtId="165" fontId="2" fillId="3" borderId="8" xfId="0" applyNumberFormat="1" applyFont="1" applyFill="1" applyBorder="1"/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/>
    <xf numFmtId="0" fontId="2" fillId="0" borderId="7" xfId="0" applyFont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3" fillId="2" borderId="0" xfId="0" applyFont="1" applyFill="1" applyBorder="1"/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/>
    <xf numFmtId="0" fontId="3" fillId="2" borderId="2" xfId="0" applyFont="1" applyFill="1" applyBorder="1"/>
    <xf numFmtId="0" fontId="2" fillId="2" borderId="7" xfId="0" applyFont="1" applyFill="1" applyBorder="1"/>
    <xf numFmtId="0" fontId="3" fillId="2" borderId="0" xfId="0" applyFont="1" applyFill="1"/>
    <xf numFmtId="164" fontId="2" fillId="0" borderId="0" xfId="0" applyNumberFormat="1" applyFont="1" applyBorder="1"/>
    <xf numFmtId="0" fontId="6" fillId="0" borderId="0" xfId="0" applyFont="1"/>
    <xf numFmtId="0" fontId="2" fillId="2" borderId="0" xfId="0" applyFont="1" applyFill="1" applyAlignment="1">
      <alignment horizontal="center"/>
    </xf>
    <xf numFmtId="165" fontId="2" fillId="0" borderId="7" xfId="0" applyNumberFormat="1" applyFont="1" applyFill="1" applyBorder="1"/>
    <xf numFmtId="164" fontId="3" fillId="0" borderId="7" xfId="0" applyNumberFormat="1" applyFont="1" applyBorder="1" applyAlignment="1">
      <alignment horizontal="center"/>
    </xf>
    <xf numFmtId="0" fontId="3" fillId="5" borderId="0" xfId="0" applyFont="1" applyFill="1"/>
    <xf numFmtId="164" fontId="2" fillId="5" borderId="0" xfId="0" applyNumberFormat="1" applyFont="1" applyFill="1"/>
    <xf numFmtId="0" fontId="3" fillId="6" borderId="0" xfId="0" applyFont="1" applyFill="1"/>
    <xf numFmtId="164" fontId="2" fillId="6" borderId="0" xfId="0" applyNumberFormat="1" applyFont="1" applyFill="1"/>
    <xf numFmtId="0" fontId="3" fillId="4" borderId="0" xfId="0" applyFont="1" applyFill="1"/>
    <xf numFmtId="164" fontId="2" fillId="4" borderId="0" xfId="0" applyNumberFormat="1" applyFont="1" applyFill="1"/>
    <xf numFmtId="0" fontId="3" fillId="7" borderId="0" xfId="0" applyFont="1" applyFill="1"/>
    <xf numFmtId="164" fontId="2" fillId="7" borderId="0" xfId="0" applyNumberFormat="1" applyFont="1" applyFill="1"/>
    <xf numFmtId="0" fontId="3" fillId="5" borderId="9" xfId="0" applyFont="1" applyFill="1" applyBorder="1"/>
    <xf numFmtId="164" fontId="2" fillId="3" borderId="9" xfId="0" applyNumberFormat="1" applyFont="1" applyFill="1" applyBorder="1"/>
    <xf numFmtId="164" fontId="2" fillId="5" borderId="9" xfId="0" applyNumberFormat="1" applyFont="1" applyFill="1" applyBorder="1"/>
    <xf numFmtId="164" fontId="2" fillId="6" borderId="9" xfId="0" applyNumberFormat="1" applyFont="1" applyFill="1" applyBorder="1"/>
    <xf numFmtId="164" fontId="2" fillId="4" borderId="9" xfId="0" applyNumberFormat="1" applyFont="1" applyFill="1" applyBorder="1"/>
    <xf numFmtId="164" fontId="2" fillId="7" borderId="9" xfId="0" applyNumberFormat="1" applyFont="1" applyFill="1" applyBorder="1"/>
    <xf numFmtId="0" fontId="3" fillId="6" borderId="9" xfId="0" applyFont="1" applyFill="1" applyBorder="1"/>
    <xf numFmtId="0" fontId="3" fillId="4" borderId="9" xfId="0" applyFont="1" applyFill="1" applyBorder="1"/>
    <xf numFmtId="0" fontId="3" fillId="7" borderId="9" xfId="0" applyFont="1" applyFill="1" applyBorder="1"/>
    <xf numFmtId="164" fontId="2" fillId="3" borderId="7" xfId="0" applyNumberFormat="1" applyFont="1" applyFill="1" applyBorder="1"/>
    <xf numFmtId="164" fontId="2" fillId="3" borderId="0" xfId="0" applyNumberFormat="1" applyFont="1" applyFill="1" applyBorder="1"/>
    <xf numFmtId="0" fontId="6" fillId="0" borderId="0" xfId="0" applyFont="1" applyAlignment="1">
      <alignment horizontal="center"/>
    </xf>
    <xf numFmtId="165" fontId="2" fillId="0" borderId="0" xfId="0" applyNumberFormat="1" applyFont="1" applyAlignment="1"/>
    <xf numFmtId="165" fontId="2" fillId="3" borderId="0" xfId="0" applyNumberFormat="1" applyFont="1" applyFill="1" applyAlignment="1"/>
    <xf numFmtId="165" fontId="3" fillId="3" borderId="0" xfId="0" applyNumberFormat="1" applyFont="1" applyFill="1" applyBorder="1"/>
    <xf numFmtId="165" fontId="4" fillId="3" borderId="0" xfId="0" applyNumberFormat="1" applyFont="1" applyFill="1" applyBorder="1"/>
    <xf numFmtId="165" fontId="3" fillId="3" borderId="2" xfId="0" applyNumberFormat="1" applyFont="1" applyFill="1" applyBorder="1"/>
    <xf numFmtId="0" fontId="3" fillId="3" borderId="0" xfId="0" applyFont="1" applyFill="1" applyBorder="1"/>
    <xf numFmtId="0" fontId="7" fillId="3" borderId="0" xfId="0" applyFont="1" applyFill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4" borderId="0" xfId="0" applyFont="1" applyFill="1" applyBorder="1"/>
    <xf numFmtId="0" fontId="3" fillId="0" borderId="6" xfId="0" applyFont="1" applyBorder="1"/>
    <xf numFmtId="0" fontId="2" fillId="4" borderId="0" xfId="0" applyFont="1" applyFill="1"/>
    <xf numFmtId="165" fontId="2" fillId="4" borderId="9" xfId="0" applyNumberFormat="1" applyFont="1" applyFill="1" applyBorder="1"/>
    <xf numFmtId="0" fontId="2" fillId="8" borderId="0" xfId="0" applyFont="1" applyFill="1"/>
    <xf numFmtId="165" fontId="2" fillId="8" borderId="0" xfId="0" applyNumberFormat="1" applyFont="1" applyFill="1"/>
    <xf numFmtId="0" fontId="3" fillId="4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0" fillId="4" borderId="0" xfId="0" applyFill="1"/>
    <xf numFmtId="0" fontId="0" fillId="8" borderId="0" xfId="0" applyFill="1"/>
    <xf numFmtId="165" fontId="2" fillId="4" borderId="10" xfId="0" applyNumberFormat="1" applyFont="1" applyFill="1" applyBorder="1"/>
    <xf numFmtId="0" fontId="7" fillId="2" borderId="0" xfId="0" applyFont="1" applyFill="1"/>
    <xf numFmtId="0" fontId="7" fillId="0" borderId="7" xfId="0" applyFont="1" applyBorder="1"/>
    <xf numFmtId="0" fontId="4" fillId="9" borderId="0" xfId="0" applyFont="1" applyFill="1" applyBorder="1" applyAlignment="1">
      <alignment wrapText="1"/>
    </xf>
    <xf numFmtId="0" fontId="4" fillId="9" borderId="0" xfId="0" applyFont="1" applyFill="1" applyBorder="1"/>
    <xf numFmtId="0" fontId="2" fillId="0" borderId="0" xfId="0" applyFont="1" applyBorder="1" applyAlignment="1">
      <alignment wrapText="1"/>
    </xf>
    <xf numFmtId="0" fontId="2" fillId="2" borderId="0" xfId="0" applyFont="1" applyFill="1" applyBorder="1" applyAlignment="1">
      <alignment wrapText="1"/>
    </xf>
    <xf numFmtId="164" fontId="3" fillId="0" borderId="0" xfId="0" applyNumberFormat="1" applyFont="1" applyBorder="1" applyAlignment="1">
      <alignment horizontal="center"/>
    </xf>
    <xf numFmtId="164" fontId="2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1" xfId="0" applyFont="1" applyBorder="1"/>
    <xf numFmtId="0" fontId="2" fillId="2" borderId="2" xfId="0" applyFont="1" applyFill="1" applyBorder="1"/>
    <xf numFmtId="0" fontId="2" fillId="0" borderId="2" xfId="0" applyFont="1" applyBorder="1"/>
    <xf numFmtId="0" fontId="2" fillId="0" borderId="3" xfId="0" applyFont="1" applyBorder="1"/>
    <xf numFmtId="164" fontId="2" fillId="0" borderId="5" xfId="0" applyNumberFormat="1" applyFont="1" applyBorder="1"/>
    <xf numFmtId="164" fontId="2" fillId="0" borderId="0" xfId="0" applyNumberFormat="1" applyFont="1" applyFill="1" applyBorder="1"/>
    <xf numFmtId="164" fontId="0" fillId="0" borderId="0" xfId="0" applyNumberFormat="1"/>
    <xf numFmtId="0" fontId="4" fillId="0" borderId="0" xfId="0" applyFont="1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9</xdr:row>
      <xdr:rowOff>66675</xdr:rowOff>
    </xdr:from>
    <xdr:to>
      <xdr:col>11</xdr:col>
      <xdr:colOff>304800</xdr:colOff>
      <xdr:row>9</xdr:row>
      <xdr:rowOff>76200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C03A24C1-891B-4BC8-A2D6-D24ABAB33B0B}"/>
            </a:ext>
          </a:extLst>
        </xdr:cNvPr>
        <xdr:cNvCxnSpPr/>
      </xdr:nvCxnSpPr>
      <xdr:spPr>
        <a:xfrm flipV="1">
          <a:off x="4724400" y="1381125"/>
          <a:ext cx="2419350" cy="9525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10</xdr:row>
      <xdr:rowOff>76200</xdr:rowOff>
    </xdr:from>
    <xdr:to>
      <xdr:col>16</xdr:col>
      <xdr:colOff>314325</xdr:colOff>
      <xdr:row>10</xdr:row>
      <xdr:rowOff>76201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BA8AE2CE-1466-4E93-8AB1-DC7B05DF435F}"/>
            </a:ext>
          </a:extLst>
        </xdr:cNvPr>
        <xdr:cNvCxnSpPr/>
      </xdr:nvCxnSpPr>
      <xdr:spPr>
        <a:xfrm flipV="1">
          <a:off x="8810625" y="1390650"/>
          <a:ext cx="6705600" cy="1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C9668-F9F9-4E3D-9F69-960E9AD3829B}">
  <sheetPr>
    <pageSetUpPr fitToPage="1"/>
  </sheetPr>
  <dimension ref="A1:P228"/>
  <sheetViews>
    <sheetView showGridLines="0" zoomScaleNormal="100" workbookViewId="0">
      <selection activeCell="F77" sqref="F77"/>
    </sheetView>
  </sheetViews>
  <sheetFormatPr baseColWidth="10" defaultColWidth="9.1640625" defaultRowHeight="13"/>
  <cols>
    <col min="1" max="1" width="2.6640625" style="1" customWidth="1"/>
    <col min="2" max="2" width="45.6640625" style="1" customWidth="1"/>
    <col min="3" max="3" width="2.6640625" style="1" customWidth="1"/>
    <col min="4" max="4" width="12.6640625" style="1" customWidth="1"/>
    <col min="5" max="5" width="2.6640625" style="1" customWidth="1"/>
    <col min="6" max="6" width="12.6640625" style="1" customWidth="1"/>
    <col min="7" max="7" width="2.6640625" style="1" customWidth="1"/>
    <col min="8" max="12" width="12.6640625" style="1" customWidth="1"/>
    <col min="13" max="13" width="2.6640625" style="1" customWidth="1"/>
    <col min="14" max="15" width="12.6640625" style="1" customWidth="1"/>
    <col min="16" max="16" width="2.6640625" style="1" customWidth="1"/>
    <col min="17" max="16384" width="9.1640625" style="1"/>
  </cols>
  <sheetData>
    <row r="1" spans="1:16" ht="25" customHeight="1">
      <c r="B1" s="56" t="s">
        <v>41</v>
      </c>
      <c r="C1" s="56"/>
      <c r="D1" s="56"/>
      <c r="E1" s="11"/>
      <c r="J1" s="79" t="s">
        <v>42</v>
      </c>
    </row>
    <row r="2" spans="1:16" s="8" customFormat="1" ht="14">
      <c r="B2" s="96" t="s">
        <v>64</v>
      </c>
      <c r="C2" s="17"/>
      <c r="D2" s="17"/>
      <c r="E2" s="39"/>
      <c r="G2" s="39"/>
    </row>
    <row r="3" spans="1:16" ht="12" customHeight="1"/>
    <row r="4" spans="1:16" s="8" customFormat="1" ht="12" customHeight="1" thickBot="1">
      <c r="A4" s="45"/>
      <c r="B4" s="45"/>
      <c r="C4" s="45"/>
      <c r="D4" s="45"/>
      <c r="E4" s="45"/>
      <c r="F4" s="45"/>
      <c r="G4" s="45"/>
      <c r="H4" s="108" t="s">
        <v>0</v>
      </c>
      <c r="I4" s="108" t="s">
        <v>1</v>
      </c>
      <c r="J4" s="108" t="s">
        <v>2</v>
      </c>
      <c r="K4" s="108" t="s">
        <v>3</v>
      </c>
      <c r="L4" s="108" t="s">
        <v>4</v>
      </c>
      <c r="M4" s="45"/>
      <c r="N4" s="108"/>
      <c r="O4" s="45"/>
      <c r="P4" s="45"/>
    </row>
    <row r="5" spans="1:16" ht="16">
      <c r="A5" s="3"/>
      <c r="B5" s="110" t="s">
        <v>72</v>
      </c>
      <c r="C5" s="111"/>
      <c r="D5" s="112"/>
      <c r="E5" s="111"/>
      <c r="F5" s="112"/>
      <c r="G5" s="111"/>
      <c r="H5" s="112"/>
      <c r="I5" s="112"/>
      <c r="J5" s="112"/>
      <c r="K5" s="112"/>
      <c r="L5" s="113"/>
      <c r="M5" s="3"/>
      <c r="N5" s="2"/>
      <c r="O5" s="2"/>
      <c r="P5" s="3"/>
    </row>
    <row r="6" spans="1:16" ht="15.75" customHeight="1">
      <c r="A6" s="3"/>
      <c r="B6" s="9" t="s">
        <v>75</v>
      </c>
      <c r="C6" s="105"/>
      <c r="D6" s="104"/>
      <c r="E6" s="105"/>
      <c r="F6" s="2"/>
      <c r="G6" s="107"/>
      <c r="H6" s="55">
        <f>F70</f>
        <v>31009</v>
      </c>
      <c r="I6" s="55">
        <f>H70</f>
        <v>29202</v>
      </c>
      <c r="J6" s="55">
        <f>I70</f>
        <v>28859</v>
      </c>
      <c r="K6" s="55">
        <f>J70</f>
        <v>32890</v>
      </c>
      <c r="L6" s="114">
        <f>K70</f>
        <v>32396</v>
      </c>
      <c r="M6" s="107"/>
      <c r="N6" s="55"/>
      <c r="O6" s="55"/>
      <c r="P6" s="3"/>
    </row>
    <row r="7" spans="1:16" ht="15.75" customHeight="1" thickBot="1">
      <c r="A7" s="3"/>
      <c r="B7" s="15" t="s">
        <v>76</v>
      </c>
      <c r="C7" s="48"/>
      <c r="D7" s="47"/>
      <c r="E7" s="48"/>
      <c r="F7" s="59"/>
      <c r="G7" s="21"/>
      <c r="H7" s="20">
        <f>F70+(F85+F81)</f>
        <v>13296</v>
      </c>
      <c r="I7" s="20">
        <f>H70+(H85+H81)</f>
        <v>5685</v>
      </c>
      <c r="J7" s="20">
        <f>I70+(I85+I81)</f>
        <v>5592</v>
      </c>
      <c r="K7" s="20">
        <f>J70+(J85+J81)</f>
        <v>9623</v>
      </c>
      <c r="L7" s="20">
        <f>K70+(K85+K81)</f>
        <v>9225</v>
      </c>
      <c r="M7" s="107"/>
      <c r="N7" s="55"/>
      <c r="O7" s="55"/>
      <c r="P7" s="3"/>
    </row>
    <row r="8" spans="1:16" ht="12" customHeight="1">
      <c r="A8" s="4"/>
      <c r="B8" s="2"/>
      <c r="C8" s="3"/>
      <c r="D8" s="2"/>
      <c r="E8" s="3"/>
      <c r="F8" s="106" t="s">
        <v>63</v>
      </c>
      <c r="G8" s="3"/>
      <c r="H8" s="2"/>
      <c r="I8" s="2"/>
      <c r="J8" s="2"/>
      <c r="K8" s="2"/>
      <c r="L8" s="2"/>
      <c r="M8" s="3"/>
      <c r="P8" s="4"/>
    </row>
    <row r="9" spans="1:16" ht="16">
      <c r="A9" s="4"/>
      <c r="B9" s="2"/>
      <c r="C9" s="3"/>
      <c r="D9" s="86" t="s">
        <v>60</v>
      </c>
      <c r="E9" s="3"/>
      <c r="F9" s="86" t="s">
        <v>60</v>
      </c>
      <c r="G9" s="40"/>
      <c r="J9" s="88" t="s">
        <v>67</v>
      </c>
      <c r="M9" s="4"/>
      <c r="N9" s="87" t="s">
        <v>60</v>
      </c>
      <c r="O9" s="87" t="s">
        <v>56</v>
      </c>
      <c r="P9" s="4"/>
    </row>
    <row r="10" spans="1:16" ht="16">
      <c r="A10" s="4"/>
      <c r="B10" s="5" t="s">
        <v>13</v>
      </c>
      <c r="C10" s="49"/>
      <c r="D10" s="86" t="s">
        <v>47</v>
      </c>
      <c r="E10" s="49"/>
      <c r="F10" s="86" t="s">
        <v>66</v>
      </c>
      <c r="G10" s="40"/>
      <c r="H10" s="118"/>
      <c r="I10" s="118"/>
      <c r="J10" s="118"/>
      <c r="K10" s="118"/>
      <c r="L10" s="118"/>
      <c r="M10" s="4"/>
      <c r="N10" s="87" t="s">
        <v>58</v>
      </c>
      <c r="O10" s="87" t="s">
        <v>57</v>
      </c>
      <c r="P10" s="4"/>
    </row>
    <row r="11" spans="1:16" ht="12" customHeight="1">
      <c r="A11" s="4"/>
      <c r="B11" s="2"/>
      <c r="C11" s="3"/>
      <c r="D11" s="30"/>
      <c r="E11" s="3"/>
      <c r="F11" s="13"/>
      <c r="G11" s="4"/>
      <c r="M11" s="4"/>
      <c r="N11" s="13"/>
      <c r="O11" s="13"/>
      <c r="P11" s="4"/>
    </row>
    <row r="12" spans="1:16" ht="12" customHeight="1">
      <c r="A12" s="4"/>
      <c r="B12" s="6" t="s">
        <v>14</v>
      </c>
      <c r="C12" s="50"/>
      <c r="D12" s="26">
        <v>7480</v>
      </c>
      <c r="E12" s="50"/>
      <c r="F12" s="22">
        <v>7700</v>
      </c>
      <c r="G12" s="24"/>
      <c r="H12" s="23"/>
      <c r="I12" s="23"/>
      <c r="J12" s="23"/>
      <c r="K12" s="23"/>
      <c r="L12" s="23"/>
      <c r="M12" s="24"/>
      <c r="N12" s="22">
        <f>SUM(F12:M12)</f>
        <v>7700</v>
      </c>
      <c r="O12" s="81">
        <f>+N12-D12</f>
        <v>220</v>
      </c>
      <c r="P12" s="46"/>
    </row>
    <row r="13" spans="1:16" ht="12" customHeight="1">
      <c r="A13" s="4"/>
      <c r="B13" s="6" t="s">
        <v>15</v>
      </c>
      <c r="C13" s="50"/>
      <c r="D13" s="26">
        <v>11500</v>
      </c>
      <c r="E13" s="50"/>
      <c r="F13" s="22">
        <v>11304</v>
      </c>
      <c r="G13" s="24"/>
      <c r="H13" s="23"/>
      <c r="I13" s="23"/>
      <c r="J13" s="23"/>
      <c r="K13" s="23">
        <v>1</v>
      </c>
      <c r="L13" s="23"/>
      <c r="M13" s="24"/>
      <c r="N13" s="22">
        <f>SUM(F13:M13)</f>
        <v>11305</v>
      </c>
      <c r="O13" s="22">
        <f>+N13-D13</f>
        <v>-195</v>
      </c>
      <c r="P13" s="46"/>
    </row>
    <row r="14" spans="1:16" ht="12" customHeight="1">
      <c r="A14" s="4"/>
      <c r="B14" s="6" t="s">
        <v>16</v>
      </c>
      <c r="C14" s="50"/>
      <c r="D14" s="26"/>
      <c r="E14" s="50"/>
      <c r="F14" s="24">
        <v>6</v>
      </c>
      <c r="H14" s="23"/>
      <c r="I14" s="23"/>
      <c r="J14" s="23"/>
      <c r="K14" s="23"/>
      <c r="L14" s="23"/>
      <c r="M14" s="24"/>
      <c r="N14" s="22">
        <f>SUM(F14:M14)</f>
        <v>6</v>
      </c>
      <c r="O14" s="22">
        <f>+N14-D14</f>
        <v>6</v>
      </c>
      <c r="P14" s="46"/>
    </row>
    <row r="15" spans="1:16" ht="12" customHeight="1">
      <c r="A15" s="4"/>
      <c r="B15" s="6" t="s">
        <v>17</v>
      </c>
      <c r="C15" s="50"/>
      <c r="D15" s="26"/>
      <c r="E15" s="50"/>
      <c r="F15" s="22"/>
      <c r="G15" s="24"/>
      <c r="H15" s="23"/>
      <c r="I15" s="23"/>
      <c r="J15" s="23"/>
      <c r="K15" s="23"/>
      <c r="L15" s="23"/>
      <c r="M15" s="24"/>
      <c r="N15" s="22">
        <f>SUM(F15:M15)</f>
        <v>0</v>
      </c>
      <c r="O15" s="22">
        <f>+N15-D15</f>
        <v>0</v>
      </c>
      <c r="P15" s="46"/>
    </row>
    <row r="16" spans="1:16" ht="12" customHeight="1">
      <c r="A16" s="4"/>
      <c r="B16" s="102" t="s">
        <v>61</v>
      </c>
      <c r="C16" s="50"/>
      <c r="D16" s="26"/>
      <c r="E16" s="50"/>
      <c r="F16" s="22">
        <v>1224</v>
      </c>
      <c r="G16" s="24"/>
      <c r="H16" s="23"/>
      <c r="I16" s="23"/>
      <c r="J16" s="23"/>
      <c r="K16" s="23"/>
      <c r="L16" s="80"/>
      <c r="M16" s="24"/>
      <c r="N16" s="22">
        <f>SUM(F16:M16)</f>
        <v>1224</v>
      </c>
      <c r="O16" s="22">
        <f>+N16-D16</f>
        <v>1224</v>
      </c>
      <c r="P16" s="46"/>
    </row>
    <row r="17" spans="1:16" ht="12" customHeight="1">
      <c r="A17" s="4"/>
      <c r="B17" s="2"/>
      <c r="C17" s="3"/>
      <c r="D17" s="30"/>
      <c r="E17" s="3"/>
      <c r="F17" s="22"/>
      <c r="G17" s="24"/>
      <c r="H17" s="23"/>
      <c r="I17" s="23"/>
      <c r="J17" s="23"/>
      <c r="K17" s="23"/>
      <c r="L17" s="23"/>
      <c r="M17" s="24"/>
      <c r="N17" s="22"/>
      <c r="O17" s="22"/>
      <c r="P17" s="46"/>
    </row>
    <row r="18" spans="1:16" ht="12" customHeight="1">
      <c r="A18" s="4"/>
      <c r="B18" s="89" t="s">
        <v>18</v>
      </c>
      <c r="C18" s="3"/>
      <c r="D18" s="25">
        <f>SUM(D12:D17)</f>
        <v>18980</v>
      </c>
      <c r="E18" s="3"/>
      <c r="F18" s="25">
        <f>SUM(F12:F17)</f>
        <v>20234</v>
      </c>
      <c r="G18" s="24"/>
      <c r="H18" s="25">
        <f>SUM(H12:H17)</f>
        <v>0</v>
      </c>
      <c r="I18" s="25">
        <f>SUM(I12:I17)</f>
        <v>0</v>
      </c>
      <c r="J18" s="25">
        <f>SUM(J12:J17)</f>
        <v>0</v>
      </c>
      <c r="K18" s="25">
        <f>SUM(K12:K17)</f>
        <v>1</v>
      </c>
      <c r="L18" s="25">
        <f>SUM(L12:L17)</f>
        <v>0</v>
      </c>
      <c r="M18" s="24"/>
      <c r="N18" s="25">
        <f>SUM(N12:N17)</f>
        <v>20235</v>
      </c>
      <c r="O18" s="25">
        <f>SUM(O12:O17)</f>
        <v>1255</v>
      </c>
      <c r="P18" s="46"/>
    </row>
    <row r="19" spans="1:16" ht="12" customHeight="1">
      <c r="A19" s="4"/>
      <c r="B19" s="2"/>
      <c r="C19" s="3"/>
      <c r="D19" s="30"/>
      <c r="E19" s="3"/>
      <c r="F19" s="22"/>
      <c r="G19" s="24"/>
      <c r="H19" s="23"/>
      <c r="J19" s="23"/>
      <c r="K19" s="23"/>
      <c r="L19" s="23"/>
      <c r="M19" s="24"/>
      <c r="N19" s="22"/>
      <c r="O19" s="22"/>
      <c r="P19" s="46"/>
    </row>
    <row r="20" spans="1:16" ht="12" customHeight="1">
      <c r="A20" s="4"/>
      <c r="B20" s="5" t="s">
        <v>51</v>
      </c>
      <c r="C20" s="49"/>
      <c r="D20" s="82"/>
      <c r="E20" s="49"/>
      <c r="F20" s="22"/>
      <c r="G20" s="24"/>
      <c r="H20" s="23"/>
      <c r="I20" s="23"/>
      <c r="J20" s="23"/>
      <c r="K20" s="23"/>
      <c r="L20" s="23"/>
      <c r="M20" s="24"/>
      <c r="N20" s="22"/>
      <c r="O20" s="22"/>
      <c r="P20" s="46"/>
    </row>
    <row r="21" spans="1:16" ht="12" customHeight="1">
      <c r="A21" s="4"/>
      <c r="B21" s="2"/>
      <c r="C21" s="3"/>
      <c r="D21" s="30"/>
      <c r="E21" s="3"/>
      <c r="F21" s="22"/>
      <c r="G21" s="24"/>
      <c r="H21" s="23"/>
      <c r="I21" s="23"/>
      <c r="J21" s="23"/>
      <c r="K21" s="23"/>
      <c r="L21" s="23"/>
      <c r="M21" s="24"/>
      <c r="N21" s="22"/>
      <c r="O21" s="22"/>
      <c r="P21" s="46"/>
    </row>
    <row r="22" spans="1:16" ht="12" customHeight="1">
      <c r="A22" s="4"/>
      <c r="B22" s="7" t="s">
        <v>62</v>
      </c>
      <c r="C22" s="51"/>
      <c r="D22" s="83"/>
      <c r="E22" s="51"/>
      <c r="F22" s="22">
        <v>-2064</v>
      </c>
      <c r="G22" s="24"/>
      <c r="H22" s="23">
        <v>-102</v>
      </c>
      <c r="I22" s="23">
        <v>-57</v>
      </c>
      <c r="J22" s="23">
        <v>4190</v>
      </c>
      <c r="K22" s="23">
        <v>-37</v>
      </c>
      <c r="L22" s="23">
        <v>-17</v>
      </c>
      <c r="M22" s="24"/>
      <c r="N22" s="22">
        <f>SUM(F22:M22)</f>
        <v>1913</v>
      </c>
      <c r="O22" s="81">
        <f>+N22-D22</f>
        <v>1913</v>
      </c>
      <c r="P22" s="46"/>
    </row>
    <row r="23" spans="1:16" ht="12" customHeight="1">
      <c r="A23" s="4"/>
      <c r="B23" s="7" t="s">
        <v>27</v>
      </c>
      <c r="C23" s="51"/>
      <c r="D23" s="83"/>
      <c r="E23" s="51"/>
      <c r="F23" s="26">
        <v>-1375</v>
      </c>
      <c r="G23" s="41"/>
      <c r="H23" s="23"/>
      <c r="I23" s="23"/>
      <c r="J23" s="23"/>
      <c r="K23" s="23"/>
      <c r="L23" s="23"/>
      <c r="M23" s="24"/>
      <c r="N23" s="22">
        <f t="shared" ref="N23:N39" si="0">SUM(F23:M23)</f>
        <v>-1375</v>
      </c>
      <c r="O23" s="81">
        <f t="shared" ref="O23:O39" si="1">+N23-D23</f>
        <v>-1375</v>
      </c>
      <c r="P23" s="46"/>
    </row>
    <row r="24" spans="1:16" ht="12" customHeight="1">
      <c r="A24" s="4"/>
      <c r="B24" s="7" t="s">
        <v>65</v>
      </c>
      <c r="C24" s="51"/>
      <c r="D24" s="83">
        <v>-15</v>
      </c>
      <c r="E24" s="51"/>
      <c r="F24" s="26"/>
      <c r="G24" s="41"/>
      <c r="H24" s="23"/>
      <c r="I24" s="23"/>
      <c r="J24" s="23"/>
      <c r="K24" s="23"/>
      <c r="L24" s="23"/>
      <c r="M24" s="24"/>
      <c r="N24" s="22">
        <f>SUM(F24:M24)</f>
        <v>0</v>
      </c>
      <c r="O24" s="81">
        <f>+N24-D24</f>
        <v>15</v>
      </c>
      <c r="P24" s="46"/>
    </row>
    <row r="25" spans="1:16" ht="12" customHeight="1">
      <c r="A25" s="4"/>
      <c r="B25" s="7" t="s">
        <v>28</v>
      </c>
      <c r="C25" s="51"/>
      <c r="D25" s="83">
        <v>-600</v>
      </c>
      <c r="E25" s="51"/>
      <c r="F25" s="26">
        <v>-270</v>
      </c>
      <c r="G25" s="41"/>
      <c r="H25" s="23"/>
      <c r="I25" s="23"/>
      <c r="J25" s="23"/>
      <c r="K25" s="23"/>
      <c r="L25" s="23"/>
      <c r="M25" s="24"/>
      <c r="N25" s="22">
        <f t="shared" si="0"/>
        <v>-270</v>
      </c>
      <c r="O25" s="81">
        <f t="shared" si="1"/>
        <v>330</v>
      </c>
      <c r="P25" s="46"/>
    </row>
    <row r="26" spans="1:16" ht="12" customHeight="1">
      <c r="A26" s="4"/>
      <c r="B26" s="7" t="s">
        <v>29</v>
      </c>
      <c r="C26" s="51"/>
      <c r="D26" s="83">
        <v>-600</v>
      </c>
      <c r="E26" s="51"/>
      <c r="F26" s="26">
        <v>-593</v>
      </c>
      <c r="G26" s="41"/>
      <c r="H26" s="23"/>
      <c r="I26" s="23"/>
      <c r="J26" s="23"/>
      <c r="K26" s="23"/>
      <c r="L26" s="23"/>
      <c r="M26" s="24"/>
      <c r="N26" s="22">
        <f t="shared" si="0"/>
        <v>-593</v>
      </c>
      <c r="O26" s="81">
        <f t="shared" si="1"/>
        <v>7</v>
      </c>
      <c r="P26" s="46"/>
    </row>
    <row r="27" spans="1:16" ht="12" customHeight="1">
      <c r="A27" s="4"/>
      <c r="B27" s="7" t="s">
        <v>30</v>
      </c>
      <c r="C27" s="51"/>
      <c r="D27" s="83">
        <v>-350</v>
      </c>
      <c r="E27" s="51"/>
      <c r="F27" s="26">
        <v>-282</v>
      </c>
      <c r="G27" s="41"/>
      <c r="H27" s="23">
        <v>-111</v>
      </c>
      <c r="I27" s="23"/>
      <c r="J27" s="23"/>
      <c r="K27" s="23"/>
      <c r="L27" s="23"/>
      <c r="M27" s="24"/>
      <c r="N27" s="22">
        <f t="shared" si="0"/>
        <v>-393</v>
      </c>
      <c r="O27" s="81">
        <f t="shared" si="1"/>
        <v>-43</v>
      </c>
      <c r="P27" s="46"/>
    </row>
    <row r="28" spans="1:16" ht="12" customHeight="1">
      <c r="A28" s="4"/>
      <c r="B28" s="6" t="s">
        <v>31</v>
      </c>
      <c r="C28" s="50"/>
      <c r="D28" s="26">
        <v>-2000</v>
      </c>
      <c r="E28" s="50"/>
      <c r="F28" s="26">
        <v>-951</v>
      </c>
      <c r="G28" s="41"/>
      <c r="H28" s="23">
        <v>-300</v>
      </c>
      <c r="I28" s="23"/>
      <c r="J28" s="23"/>
      <c r="K28" s="23">
        <v>-237</v>
      </c>
      <c r="L28" s="23"/>
      <c r="M28" s="24"/>
      <c r="N28" s="22">
        <f t="shared" si="0"/>
        <v>-1488</v>
      </c>
      <c r="O28" s="81">
        <f t="shared" si="1"/>
        <v>512</v>
      </c>
      <c r="P28" s="46"/>
    </row>
    <row r="29" spans="1:16" ht="12" customHeight="1">
      <c r="A29" s="4"/>
      <c r="B29" s="7" t="s">
        <v>32</v>
      </c>
      <c r="C29" s="51"/>
      <c r="D29" s="83">
        <v>-250</v>
      </c>
      <c r="E29" s="51"/>
      <c r="F29" s="26">
        <v>-183</v>
      </c>
      <c r="G29" s="41"/>
      <c r="H29" s="23"/>
      <c r="I29" s="23"/>
      <c r="J29" s="23"/>
      <c r="K29" s="23">
        <v>-61</v>
      </c>
      <c r="L29" s="23"/>
      <c r="M29" s="24"/>
      <c r="N29" s="22">
        <f t="shared" si="0"/>
        <v>-244</v>
      </c>
      <c r="O29" s="81">
        <f t="shared" si="1"/>
        <v>6</v>
      </c>
      <c r="P29" s="46"/>
    </row>
    <row r="30" spans="1:16" ht="12" customHeight="1">
      <c r="A30" s="4"/>
      <c r="B30" s="7" t="s">
        <v>33</v>
      </c>
      <c r="C30" s="51"/>
      <c r="D30" s="83">
        <v>-550</v>
      </c>
      <c r="E30" s="51"/>
      <c r="F30" s="26">
        <v>-296</v>
      </c>
      <c r="G30" s="41"/>
      <c r="H30" s="23">
        <v>-36</v>
      </c>
      <c r="I30" s="23">
        <v>-36</v>
      </c>
      <c r="J30" s="23">
        <v>-54</v>
      </c>
      <c r="K30" s="23">
        <v>-64</v>
      </c>
      <c r="L30" s="23">
        <v>-36</v>
      </c>
      <c r="M30" s="24"/>
      <c r="N30" s="22">
        <f t="shared" si="0"/>
        <v>-522</v>
      </c>
      <c r="O30" s="81">
        <f t="shared" si="1"/>
        <v>28</v>
      </c>
      <c r="P30" s="46"/>
    </row>
    <row r="31" spans="1:16" ht="12" customHeight="1">
      <c r="A31" s="4"/>
      <c r="B31" s="7" t="s">
        <v>34</v>
      </c>
      <c r="C31" s="51"/>
      <c r="D31" s="83">
        <v>-250</v>
      </c>
      <c r="E31" s="51"/>
      <c r="F31" s="26">
        <v>0</v>
      </c>
      <c r="G31" s="41"/>
      <c r="H31" s="23">
        <v>-100</v>
      </c>
      <c r="I31" s="23"/>
      <c r="J31" s="23">
        <v>-105</v>
      </c>
      <c r="K31" s="23"/>
      <c r="L31" s="23"/>
      <c r="M31" s="24"/>
      <c r="N31" s="22">
        <f t="shared" si="0"/>
        <v>-205</v>
      </c>
      <c r="O31" s="81">
        <f t="shared" si="1"/>
        <v>45</v>
      </c>
      <c r="P31" s="46"/>
    </row>
    <row r="32" spans="1:16" ht="12" customHeight="1">
      <c r="A32" s="4"/>
      <c r="B32" s="7" t="s">
        <v>55</v>
      </c>
      <c r="C32" s="51"/>
      <c r="D32" s="83">
        <v>-150</v>
      </c>
      <c r="E32" s="51"/>
      <c r="F32" s="26">
        <v>0</v>
      </c>
      <c r="G32" s="41"/>
      <c r="H32" s="23"/>
      <c r="I32" s="23"/>
      <c r="J32" s="23"/>
      <c r="K32" s="23"/>
      <c r="L32" s="23"/>
      <c r="M32" s="24"/>
      <c r="N32" s="22">
        <f t="shared" si="0"/>
        <v>0</v>
      </c>
      <c r="O32" s="81">
        <f t="shared" si="1"/>
        <v>150</v>
      </c>
      <c r="P32" s="46"/>
    </row>
    <row r="33" spans="1:16" ht="12" customHeight="1">
      <c r="A33" s="4"/>
      <c r="B33" s="7" t="s">
        <v>36</v>
      </c>
      <c r="C33" s="51"/>
      <c r="D33" s="83">
        <v>-300</v>
      </c>
      <c r="E33" s="51"/>
      <c r="F33" s="26">
        <v>0</v>
      </c>
      <c r="G33" s="41"/>
      <c r="H33" s="23"/>
      <c r="I33" s="23"/>
      <c r="J33" s="23"/>
      <c r="K33" s="23"/>
      <c r="L33" s="23"/>
      <c r="M33" s="24"/>
      <c r="N33" s="22">
        <f t="shared" si="0"/>
        <v>0</v>
      </c>
      <c r="O33" s="81">
        <f t="shared" si="1"/>
        <v>300</v>
      </c>
      <c r="P33" s="46"/>
    </row>
    <row r="34" spans="1:16" ht="12" customHeight="1">
      <c r="A34" s="4"/>
      <c r="B34" s="7" t="s">
        <v>37</v>
      </c>
      <c r="C34" s="51"/>
      <c r="D34" s="83"/>
      <c r="E34" s="51"/>
      <c r="F34" s="26">
        <v>0</v>
      </c>
      <c r="G34" s="41"/>
      <c r="H34" s="23"/>
      <c r="I34" s="23"/>
      <c r="J34" s="23"/>
      <c r="K34" s="23"/>
      <c r="L34" s="23"/>
      <c r="M34" s="24"/>
      <c r="N34" s="22">
        <f t="shared" si="0"/>
        <v>0</v>
      </c>
      <c r="O34" s="81">
        <f t="shared" si="1"/>
        <v>0</v>
      </c>
      <c r="P34" s="46"/>
    </row>
    <row r="35" spans="1:16" ht="12" customHeight="1">
      <c r="A35" s="4"/>
      <c r="B35" s="7" t="s">
        <v>46</v>
      </c>
      <c r="C35" s="51"/>
      <c r="D35" s="83"/>
      <c r="E35" s="51"/>
      <c r="F35" s="26">
        <v>-500</v>
      </c>
      <c r="G35" s="41"/>
      <c r="H35" s="23"/>
      <c r="I35" s="23"/>
      <c r="J35" s="23"/>
      <c r="K35" s="23"/>
      <c r="L35" s="23"/>
      <c r="M35" s="24"/>
      <c r="N35" s="22">
        <f t="shared" si="0"/>
        <v>-500</v>
      </c>
      <c r="O35" s="81">
        <f t="shared" si="1"/>
        <v>-500</v>
      </c>
      <c r="P35" s="46"/>
    </row>
    <row r="36" spans="1:16" ht="12" customHeight="1">
      <c r="A36" s="4"/>
      <c r="B36" s="7" t="s">
        <v>38</v>
      </c>
      <c r="C36" s="51"/>
      <c r="D36" s="83"/>
      <c r="E36" s="51"/>
      <c r="F36" s="26">
        <v>0</v>
      </c>
      <c r="G36" s="41"/>
      <c r="H36" s="23"/>
      <c r="I36" s="23"/>
      <c r="J36" s="23"/>
      <c r="K36" s="23"/>
      <c r="L36" s="23"/>
      <c r="M36" s="24"/>
      <c r="N36" s="22">
        <f t="shared" si="0"/>
        <v>0</v>
      </c>
      <c r="O36" s="81">
        <f t="shared" si="1"/>
        <v>0</v>
      </c>
      <c r="P36" s="46"/>
    </row>
    <row r="37" spans="1:16" ht="12" customHeight="1">
      <c r="A37" s="4"/>
      <c r="B37" s="7" t="s">
        <v>17</v>
      </c>
      <c r="C37" s="51"/>
      <c r="D37" s="83">
        <v>-1825</v>
      </c>
      <c r="E37" s="51"/>
      <c r="F37" s="26">
        <v>-500</v>
      </c>
      <c r="G37" s="41"/>
      <c r="H37" s="23"/>
      <c r="I37" s="23"/>
      <c r="J37" s="23"/>
      <c r="K37" s="23"/>
      <c r="L37" s="23"/>
      <c r="M37" s="24"/>
      <c r="N37" s="22">
        <f t="shared" si="0"/>
        <v>-500</v>
      </c>
      <c r="O37" s="81">
        <f t="shared" si="1"/>
        <v>1325</v>
      </c>
      <c r="P37" s="46"/>
    </row>
    <row r="38" spans="1:16" ht="12" customHeight="1">
      <c r="A38" s="4"/>
      <c r="B38" s="7" t="s">
        <v>54</v>
      </c>
      <c r="C38" s="51"/>
      <c r="D38" s="83"/>
      <c r="E38" s="51"/>
      <c r="F38" s="26">
        <v>0</v>
      </c>
      <c r="G38" s="41"/>
      <c r="H38" s="23"/>
      <c r="I38" s="23"/>
      <c r="J38" s="23"/>
      <c r="K38" s="23"/>
      <c r="L38" s="23"/>
      <c r="M38" s="24"/>
      <c r="N38" s="22">
        <f t="shared" si="0"/>
        <v>0</v>
      </c>
      <c r="O38" s="81">
        <f t="shared" si="1"/>
        <v>0</v>
      </c>
      <c r="P38" s="46"/>
    </row>
    <row r="39" spans="1:16" ht="12" customHeight="1">
      <c r="A39" s="4"/>
      <c r="B39" s="7" t="s">
        <v>61</v>
      </c>
      <c r="C39" s="51"/>
      <c r="D39" s="83"/>
      <c r="E39" s="51"/>
      <c r="F39" s="26">
        <f>-144-490</f>
        <v>-634</v>
      </c>
      <c r="G39" s="41"/>
      <c r="H39" s="23"/>
      <c r="I39" s="23"/>
      <c r="J39" s="23"/>
      <c r="K39" s="23"/>
      <c r="L39" s="23">
        <v>-68</v>
      </c>
      <c r="M39" s="24"/>
      <c r="N39" s="22">
        <f t="shared" si="0"/>
        <v>-702</v>
      </c>
      <c r="O39" s="81">
        <f t="shared" si="1"/>
        <v>-702</v>
      </c>
      <c r="P39" s="46"/>
    </row>
    <row r="40" spans="1:16" ht="12" customHeight="1">
      <c r="A40" s="4"/>
      <c r="B40" s="7"/>
      <c r="C40" s="51"/>
      <c r="D40" s="83"/>
      <c r="E40" s="51"/>
      <c r="F40" s="22"/>
      <c r="G40" s="24"/>
      <c r="H40" s="23"/>
      <c r="I40" s="23"/>
      <c r="J40" s="23"/>
      <c r="K40" s="23"/>
      <c r="L40" s="23"/>
      <c r="M40" s="24"/>
      <c r="N40" s="22"/>
      <c r="O40" s="22"/>
      <c r="P40" s="46"/>
    </row>
    <row r="41" spans="1:16" ht="12" customHeight="1">
      <c r="A41" s="4"/>
      <c r="B41" s="89" t="s">
        <v>18</v>
      </c>
      <c r="C41" s="3"/>
      <c r="D41" s="25">
        <f>SUM(D22:D40)</f>
        <v>-6890</v>
      </c>
      <c r="E41" s="3"/>
      <c r="F41" s="25">
        <f>SUM(F22:F40)</f>
        <v>-7648</v>
      </c>
      <c r="G41" s="24"/>
      <c r="H41" s="25">
        <f>SUM(H22:H40)</f>
        <v>-649</v>
      </c>
      <c r="I41" s="25">
        <f>SUM(I22:I40)</f>
        <v>-93</v>
      </c>
      <c r="J41" s="25">
        <f>SUM(J22:J40)</f>
        <v>4031</v>
      </c>
      <c r="K41" s="25">
        <f>SUM(K22:K40)</f>
        <v>-399</v>
      </c>
      <c r="L41" s="25">
        <f>SUM(L22:L40)</f>
        <v>-121</v>
      </c>
      <c r="M41" s="24"/>
      <c r="N41" s="25">
        <f>SUM(N22:N40)</f>
        <v>-4879</v>
      </c>
      <c r="O41" s="25">
        <f>SUM(O22:O40)</f>
        <v>2011</v>
      </c>
      <c r="P41" s="46"/>
    </row>
    <row r="42" spans="1:16" ht="12" customHeight="1">
      <c r="A42" s="4"/>
      <c r="B42" s="2"/>
      <c r="C42" s="3"/>
      <c r="D42" s="30"/>
      <c r="E42" s="3"/>
      <c r="F42" s="22"/>
      <c r="G42" s="24"/>
      <c r="H42" s="23"/>
      <c r="I42" s="23"/>
      <c r="J42" s="23"/>
      <c r="K42" s="23"/>
      <c r="L42" s="23"/>
      <c r="M42" s="24"/>
      <c r="N42" s="22"/>
      <c r="O42" s="22"/>
      <c r="P42" s="46"/>
    </row>
    <row r="43" spans="1:16" ht="12" customHeight="1">
      <c r="A43" s="4"/>
      <c r="B43" s="5" t="s">
        <v>19</v>
      </c>
      <c r="C43" s="49"/>
      <c r="D43" s="82"/>
      <c r="E43" s="49"/>
      <c r="F43" s="22"/>
      <c r="G43" s="24"/>
      <c r="H43" s="23"/>
      <c r="I43" s="23"/>
      <c r="J43" s="23"/>
      <c r="K43" s="23"/>
      <c r="L43" s="23"/>
      <c r="M43" s="24"/>
      <c r="N43" s="22"/>
      <c r="O43" s="22"/>
      <c r="P43" s="46"/>
    </row>
    <row r="44" spans="1:16" ht="12" customHeight="1">
      <c r="A44" s="4"/>
      <c r="B44" s="2"/>
      <c r="C44" s="3"/>
      <c r="D44" s="30"/>
      <c r="E44" s="3"/>
      <c r="F44" s="22"/>
      <c r="G44" s="24"/>
      <c r="H44" s="23"/>
      <c r="I44" s="23"/>
      <c r="J44" s="23"/>
      <c r="K44" s="23"/>
      <c r="L44" s="23"/>
      <c r="M44" s="24"/>
      <c r="N44" s="22"/>
      <c r="O44" s="22"/>
      <c r="P44" s="46"/>
    </row>
    <row r="45" spans="1:16" ht="12" customHeight="1">
      <c r="A45" s="4"/>
      <c r="B45" s="7" t="s">
        <v>20</v>
      </c>
      <c r="C45" s="51"/>
      <c r="D45" s="83"/>
      <c r="E45" s="51"/>
      <c r="F45" s="22">
        <v>-8160</v>
      </c>
      <c r="G45" s="24"/>
      <c r="H45" s="23"/>
      <c r="I45" s="23"/>
      <c r="J45" s="23"/>
      <c r="K45" s="23"/>
      <c r="L45" s="23"/>
      <c r="M45" s="24"/>
      <c r="N45" s="22">
        <f t="shared" ref="N45:N52" si="2">SUM(F45:M45)</f>
        <v>-8160</v>
      </c>
      <c r="O45" s="81">
        <f t="shared" ref="O45:O52" si="3">+N45-D45</f>
        <v>-8160</v>
      </c>
      <c r="P45" s="46"/>
    </row>
    <row r="46" spans="1:16" ht="12" customHeight="1">
      <c r="A46" s="4"/>
      <c r="B46" s="7" t="s">
        <v>22</v>
      </c>
      <c r="C46" s="51"/>
      <c r="D46" s="83"/>
      <c r="E46" s="51"/>
      <c r="F46" s="22">
        <v>-3252</v>
      </c>
      <c r="G46" s="24"/>
      <c r="I46" s="23"/>
      <c r="J46" s="23"/>
      <c r="K46" s="23"/>
      <c r="L46" s="23"/>
      <c r="M46" s="24"/>
      <c r="N46" s="22">
        <f t="shared" si="2"/>
        <v>-3252</v>
      </c>
      <c r="O46" s="81">
        <f t="shared" si="3"/>
        <v>-3252</v>
      </c>
      <c r="P46" s="46"/>
    </row>
    <row r="47" spans="1:16" ht="12" customHeight="1">
      <c r="A47" s="4"/>
      <c r="B47" s="7" t="s">
        <v>23</v>
      </c>
      <c r="C47" s="51"/>
      <c r="D47" s="83">
        <v>-500</v>
      </c>
      <c r="E47" s="51"/>
      <c r="F47" s="22">
        <v>-400</v>
      </c>
      <c r="G47" s="24"/>
      <c r="H47" s="23">
        <v>-250</v>
      </c>
      <c r="I47" s="23"/>
      <c r="J47" s="23"/>
      <c r="K47" s="23"/>
      <c r="L47" s="23"/>
      <c r="M47" s="24"/>
      <c r="N47" s="22">
        <f t="shared" si="2"/>
        <v>-650</v>
      </c>
      <c r="O47" s="81">
        <f t="shared" si="3"/>
        <v>-150</v>
      </c>
      <c r="P47" s="46"/>
    </row>
    <row r="48" spans="1:16" ht="12" customHeight="1">
      <c r="A48" s="4"/>
      <c r="B48" s="7" t="s">
        <v>35</v>
      </c>
      <c r="C48" s="51"/>
      <c r="D48" s="83">
        <v>-350</v>
      </c>
      <c r="E48" s="51"/>
      <c r="F48" s="22">
        <v>-250</v>
      </c>
      <c r="G48" s="24"/>
      <c r="H48" s="23"/>
      <c r="I48" s="23">
        <v>-250</v>
      </c>
      <c r="J48" s="23"/>
      <c r="K48" s="23"/>
      <c r="L48" s="23"/>
      <c r="M48" s="24"/>
      <c r="N48" s="22">
        <f t="shared" si="2"/>
        <v>-500</v>
      </c>
      <c r="O48" s="81">
        <f t="shared" si="3"/>
        <v>-150</v>
      </c>
      <c r="P48" s="46"/>
    </row>
    <row r="49" spans="1:16" ht="12" customHeight="1">
      <c r="A49" s="4"/>
      <c r="B49" s="6" t="s">
        <v>24</v>
      </c>
      <c r="C49" s="50"/>
      <c r="D49" s="26"/>
      <c r="E49" s="50"/>
      <c r="F49" s="22"/>
      <c r="G49" s="24"/>
      <c r="H49" s="23"/>
      <c r="I49" s="23"/>
      <c r="J49" s="23"/>
      <c r="K49" s="23"/>
      <c r="L49" s="23"/>
      <c r="M49" s="24"/>
      <c r="N49" s="22">
        <f t="shared" si="2"/>
        <v>0</v>
      </c>
      <c r="O49" s="81">
        <f t="shared" si="3"/>
        <v>0</v>
      </c>
      <c r="P49" s="46"/>
    </row>
    <row r="50" spans="1:16" ht="12" customHeight="1">
      <c r="A50" s="4"/>
      <c r="B50" s="6" t="s">
        <v>25</v>
      </c>
      <c r="C50" s="50"/>
      <c r="D50" s="26"/>
      <c r="E50" s="50"/>
      <c r="F50" s="22">
        <v>-500</v>
      </c>
      <c r="G50" s="24"/>
      <c r="H50" s="23"/>
      <c r="I50" s="23"/>
      <c r="J50" s="23"/>
      <c r="K50" s="23"/>
      <c r="L50" s="23"/>
      <c r="M50" s="24"/>
      <c r="N50" s="22">
        <f t="shared" si="2"/>
        <v>-500</v>
      </c>
      <c r="O50" s="81">
        <f t="shared" si="3"/>
        <v>-500</v>
      </c>
      <c r="P50" s="46"/>
    </row>
    <row r="51" spans="1:16" ht="12" customHeight="1">
      <c r="A51" s="4"/>
      <c r="B51" s="6" t="s">
        <v>26</v>
      </c>
      <c r="C51" s="50"/>
      <c r="D51" s="26">
        <v>-700</v>
      </c>
      <c r="E51" s="50"/>
      <c r="F51" s="22">
        <v>-84</v>
      </c>
      <c r="G51" s="24"/>
      <c r="H51" s="23">
        <v>-108</v>
      </c>
      <c r="I51" s="23"/>
      <c r="J51" s="23"/>
      <c r="K51" s="23">
        <v>-96</v>
      </c>
      <c r="L51" s="23"/>
      <c r="M51" s="24"/>
      <c r="N51" s="22">
        <f t="shared" si="2"/>
        <v>-288</v>
      </c>
      <c r="O51" s="81">
        <f t="shared" si="3"/>
        <v>412</v>
      </c>
      <c r="P51" s="46"/>
    </row>
    <row r="52" spans="1:16" ht="12" customHeight="1">
      <c r="A52" s="4"/>
      <c r="B52" s="6" t="s">
        <v>45</v>
      </c>
      <c r="C52" s="50"/>
      <c r="D52" s="26"/>
      <c r="E52" s="50"/>
      <c r="F52" s="22" t="s">
        <v>78</v>
      </c>
      <c r="G52" s="24"/>
      <c r="H52" s="23">
        <v>-800</v>
      </c>
      <c r="I52" s="23"/>
      <c r="J52" s="23"/>
      <c r="K52" s="23"/>
      <c r="L52" s="23"/>
      <c r="M52" s="24"/>
      <c r="N52" s="22">
        <f t="shared" si="2"/>
        <v>-800</v>
      </c>
      <c r="O52" s="81">
        <f t="shared" si="3"/>
        <v>-800</v>
      </c>
      <c r="P52" s="46"/>
    </row>
    <row r="53" spans="1:16" ht="12" customHeight="1">
      <c r="A53" s="4"/>
      <c r="B53" s="6"/>
      <c r="C53" s="50"/>
      <c r="D53" s="26"/>
      <c r="E53" s="50"/>
      <c r="F53" s="22"/>
      <c r="G53" s="24"/>
      <c r="H53" s="23"/>
      <c r="I53" s="23"/>
      <c r="J53" s="23"/>
      <c r="K53" s="23"/>
      <c r="L53" s="23"/>
      <c r="M53" s="24"/>
      <c r="N53" s="22"/>
      <c r="O53" s="22"/>
      <c r="P53" s="46"/>
    </row>
    <row r="54" spans="1:16" ht="12" customHeight="1">
      <c r="A54" s="4"/>
      <c r="B54" s="89" t="s">
        <v>18</v>
      </c>
      <c r="C54" s="3"/>
      <c r="D54" s="25">
        <f>SUM(D45:D53)</f>
        <v>-1550</v>
      </c>
      <c r="E54" s="3"/>
      <c r="F54" s="25">
        <f>SUM(F45:F53)</f>
        <v>-12646</v>
      </c>
      <c r="G54" s="24"/>
      <c r="H54" s="25">
        <f>SUM(H45:H53)</f>
        <v>-1158</v>
      </c>
      <c r="I54" s="25">
        <f>SUM(I45:I53)</f>
        <v>-250</v>
      </c>
      <c r="J54" s="25">
        <f>SUM(J45:J53)</f>
        <v>0</v>
      </c>
      <c r="K54" s="25">
        <f>SUM(K45:K53)</f>
        <v>-96</v>
      </c>
      <c r="L54" s="25">
        <f>SUM(L45:L53)</f>
        <v>0</v>
      </c>
      <c r="M54" s="24"/>
      <c r="N54" s="25">
        <f>SUM(N45:N53)</f>
        <v>-14150</v>
      </c>
      <c r="O54" s="25">
        <f>SUM(O45:O53)</f>
        <v>-12600</v>
      </c>
      <c r="P54" s="46"/>
    </row>
    <row r="55" spans="1:16" ht="12" customHeight="1">
      <c r="A55" s="4"/>
      <c r="B55" s="35"/>
      <c r="C55" s="50"/>
      <c r="D55" s="26"/>
      <c r="E55" s="50"/>
      <c r="F55" s="22"/>
      <c r="G55" s="24"/>
      <c r="H55" s="36"/>
      <c r="I55" s="36"/>
      <c r="J55" s="36"/>
      <c r="K55" s="36"/>
      <c r="L55" s="36"/>
      <c r="M55" s="24"/>
      <c r="N55" s="22"/>
      <c r="O55" s="22"/>
      <c r="P55" s="46"/>
    </row>
    <row r="56" spans="1:16" ht="12" customHeight="1">
      <c r="A56" s="4"/>
      <c r="B56" s="5" t="s">
        <v>52</v>
      </c>
      <c r="C56" s="49"/>
      <c r="D56" s="82"/>
      <c r="E56" s="49"/>
      <c r="F56" s="22"/>
      <c r="G56" s="24"/>
      <c r="H56" s="36"/>
      <c r="I56" s="36"/>
      <c r="J56" s="36"/>
      <c r="K56" s="36"/>
      <c r="L56" s="36"/>
      <c r="M56" s="24"/>
      <c r="N56" s="22"/>
      <c r="O56" s="22"/>
      <c r="P56" s="46"/>
    </row>
    <row r="57" spans="1:16" ht="12" customHeight="1">
      <c r="A57" s="4"/>
      <c r="B57" s="35" t="s">
        <v>53</v>
      </c>
      <c r="C57" s="50"/>
      <c r="D57" s="26"/>
      <c r="E57" s="50"/>
      <c r="F57" s="22"/>
      <c r="G57" s="24"/>
      <c r="H57" s="36"/>
      <c r="I57" s="36"/>
      <c r="J57" s="36"/>
      <c r="K57" s="36"/>
      <c r="L57" s="36"/>
      <c r="M57" s="24"/>
      <c r="N57" s="22">
        <f>SUM(F57:M57)</f>
        <v>0</v>
      </c>
      <c r="O57" s="81">
        <f>+N57-D57</f>
        <v>0</v>
      </c>
      <c r="P57" s="46"/>
    </row>
    <row r="58" spans="1:16" ht="12" customHeight="1">
      <c r="A58" s="4"/>
      <c r="B58" s="35" t="s">
        <v>53</v>
      </c>
      <c r="C58" s="50"/>
      <c r="D58" s="26"/>
      <c r="E58" s="50"/>
      <c r="F58" s="22"/>
      <c r="G58" s="24"/>
      <c r="H58" s="36"/>
      <c r="I58" s="36"/>
      <c r="J58" s="36"/>
      <c r="K58" s="36"/>
      <c r="L58" s="36"/>
      <c r="M58" s="24"/>
      <c r="N58" s="22">
        <f>SUM(F58:M58)</f>
        <v>0</v>
      </c>
      <c r="O58" s="81">
        <f>+N58-D58</f>
        <v>0</v>
      </c>
      <c r="P58" s="46"/>
    </row>
    <row r="59" spans="1:16" ht="12" customHeight="1">
      <c r="A59" s="4"/>
      <c r="B59" s="35"/>
      <c r="C59" s="50"/>
      <c r="D59" s="26"/>
      <c r="E59" s="50"/>
      <c r="F59" s="22"/>
      <c r="G59" s="24"/>
      <c r="H59" s="36"/>
      <c r="I59" s="36"/>
      <c r="J59" s="36"/>
      <c r="K59" s="36"/>
      <c r="L59" s="36"/>
      <c r="M59" s="24"/>
      <c r="N59" s="22"/>
      <c r="O59" s="22"/>
      <c r="P59" s="46"/>
    </row>
    <row r="60" spans="1:16" ht="12" customHeight="1">
      <c r="A60" s="4"/>
      <c r="B60" s="89" t="s">
        <v>18</v>
      </c>
      <c r="C60" s="3"/>
      <c r="D60" s="25">
        <f>SUM(D56:D59)</f>
        <v>0</v>
      </c>
      <c r="E60" s="3"/>
      <c r="F60" s="25">
        <f>SUM(F56:F59)</f>
        <v>0</v>
      </c>
      <c r="G60" s="24"/>
      <c r="H60" s="25">
        <f t="shared" ref="H60:O60" si="4">SUM(H56:H59)</f>
        <v>0</v>
      </c>
      <c r="I60" s="25">
        <f t="shared" si="4"/>
        <v>0</v>
      </c>
      <c r="J60" s="25">
        <f t="shared" si="4"/>
        <v>0</v>
      </c>
      <c r="K60" s="25">
        <f t="shared" si="4"/>
        <v>0</v>
      </c>
      <c r="L60" s="25">
        <f t="shared" si="4"/>
        <v>0</v>
      </c>
      <c r="M60" s="24"/>
      <c r="N60" s="25">
        <f t="shared" si="4"/>
        <v>0</v>
      </c>
      <c r="O60" s="25">
        <f t="shared" si="4"/>
        <v>0</v>
      </c>
      <c r="P60" s="46"/>
    </row>
    <row r="61" spans="1:16" ht="12" customHeight="1" thickBot="1">
      <c r="A61" s="4"/>
      <c r="B61" s="2"/>
      <c r="C61" s="3"/>
      <c r="D61" s="30"/>
      <c r="E61" s="3"/>
      <c r="F61" s="22"/>
      <c r="G61" s="24"/>
      <c r="H61" s="23"/>
      <c r="I61" s="23"/>
      <c r="J61" s="23"/>
      <c r="K61" s="23"/>
      <c r="L61" s="23"/>
      <c r="M61" s="24"/>
      <c r="N61" s="22"/>
      <c r="O61" s="22"/>
      <c r="P61" s="46"/>
    </row>
    <row r="62" spans="1:16" ht="12" customHeight="1">
      <c r="A62" s="4"/>
      <c r="B62" s="12" t="s">
        <v>39</v>
      </c>
      <c r="C62" s="52"/>
      <c r="D62" s="84"/>
      <c r="E62" s="52"/>
      <c r="F62" s="27"/>
      <c r="G62" s="29"/>
      <c r="H62" s="28"/>
      <c r="I62" s="28"/>
      <c r="J62" s="28"/>
      <c r="K62" s="28"/>
      <c r="L62" s="28"/>
      <c r="M62" s="29"/>
      <c r="N62" s="27"/>
      <c r="O62" s="42"/>
      <c r="P62" s="46"/>
    </row>
    <row r="63" spans="1:16" ht="12" customHeight="1">
      <c r="A63" s="4"/>
      <c r="B63" s="9"/>
      <c r="C63" s="3"/>
      <c r="D63" s="30"/>
      <c r="E63" s="3"/>
      <c r="F63" s="30"/>
      <c r="G63" s="32"/>
      <c r="H63" s="31"/>
      <c r="I63" s="31"/>
      <c r="J63" s="31"/>
      <c r="K63" s="31"/>
      <c r="L63" s="31"/>
      <c r="M63" s="32"/>
      <c r="N63" s="30"/>
      <c r="O63" s="43"/>
      <c r="P63" s="46"/>
    </row>
    <row r="64" spans="1:16" ht="12" customHeight="1">
      <c r="A64" s="4"/>
      <c r="B64" s="9" t="s">
        <v>21</v>
      </c>
      <c r="C64" s="3"/>
      <c r="D64" s="30"/>
      <c r="E64" s="3"/>
      <c r="F64" s="30"/>
      <c r="G64" s="32"/>
      <c r="H64" s="31">
        <v>-3962</v>
      </c>
      <c r="I64" s="31">
        <v>-3962</v>
      </c>
      <c r="J64" s="31">
        <v>-3962</v>
      </c>
      <c r="K64" s="31">
        <v>-3962</v>
      </c>
      <c r="L64" s="31">
        <v>-3962</v>
      </c>
      <c r="M64" s="32"/>
      <c r="N64" s="30"/>
      <c r="O64" s="43"/>
      <c r="P64" s="46"/>
    </row>
    <row r="65" spans="1:16" ht="12" customHeight="1">
      <c r="A65" s="4"/>
      <c r="B65" s="9" t="s">
        <v>44</v>
      </c>
      <c r="C65" s="3"/>
      <c r="D65" s="30"/>
      <c r="E65" s="3"/>
      <c r="F65" s="30"/>
      <c r="G65" s="32"/>
      <c r="H65" s="31">
        <v>-3000</v>
      </c>
      <c r="I65" s="31">
        <v>-3000</v>
      </c>
      <c r="J65" s="31">
        <v>-3000</v>
      </c>
      <c r="K65" s="31">
        <v>-3000</v>
      </c>
      <c r="L65" s="31">
        <v>-3000</v>
      </c>
      <c r="M65" s="32"/>
      <c r="N65" s="30"/>
      <c r="O65" s="43"/>
      <c r="P65" s="46"/>
    </row>
    <row r="66" spans="1:16" ht="12" customHeight="1">
      <c r="A66" s="4"/>
      <c r="B66" s="9"/>
      <c r="C66" s="3"/>
      <c r="D66" s="30"/>
      <c r="E66" s="3"/>
      <c r="F66" s="30"/>
      <c r="G66" s="32"/>
      <c r="H66" s="31"/>
      <c r="I66" s="31"/>
      <c r="J66" s="31"/>
      <c r="K66" s="31"/>
      <c r="L66" s="31"/>
      <c r="M66" s="32"/>
      <c r="N66" s="30"/>
      <c r="O66" s="43"/>
      <c r="P66" s="46"/>
    </row>
    <row r="67" spans="1:16" ht="12" customHeight="1" thickBot="1">
      <c r="A67" s="4"/>
      <c r="B67" s="90" t="s">
        <v>18</v>
      </c>
      <c r="C67" s="53"/>
      <c r="D67" s="33">
        <f>SUM(D64:D66)</f>
        <v>0</v>
      </c>
      <c r="E67" s="53"/>
      <c r="F67" s="33">
        <f>SUM(F64:F66)</f>
        <v>0</v>
      </c>
      <c r="G67" s="34"/>
      <c r="H67" s="58">
        <f>SUM(H64:H66)</f>
        <v>-6962</v>
      </c>
      <c r="I67" s="58">
        <f>SUM(I64:I66)</f>
        <v>-6962</v>
      </c>
      <c r="J67" s="58">
        <f>SUM(J64:J66)</f>
        <v>-6962</v>
      </c>
      <c r="K67" s="58">
        <f>SUM(K64:K66)</f>
        <v>-6962</v>
      </c>
      <c r="L67" s="58">
        <f>SUM(L64:L66)</f>
        <v>-6962</v>
      </c>
      <c r="M67" s="34"/>
      <c r="N67" s="33"/>
      <c r="O67" s="44"/>
      <c r="P67" s="46"/>
    </row>
    <row r="68" spans="1:16" ht="12" customHeight="1">
      <c r="A68" s="4"/>
      <c r="C68" s="4"/>
      <c r="D68" s="13"/>
      <c r="E68" s="4"/>
      <c r="F68" s="18"/>
      <c r="G68" s="38"/>
      <c r="H68" s="19"/>
      <c r="I68" s="19"/>
      <c r="J68" s="19"/>
      <c r="K68" s="19"/>
      <c r="L68" s="19"/>
      <c r="M68" s="38"/>
      <c r="N68" s="18"/>
      <c r="O68" s="18"/>
      <c r="P68" s="46"/>
    </row>
    <row r="69" spans="1:16" ht="12" customHeight="1">
      <c r="A69" s="4"/>
      <c r="C69" s="4"/>
      <c r="D69" s="13"/>
      <c r="E69" s="4"/>
      <c r="F69" s="18"/>
      <c r="G69" s="38"/>
      <c r="H69" s="19"/>
      <c r="I69" s="19"/>
      <c r="J69" s="19"/>
      <c r="K69" s="19"/>
      <c r="L69" s="19"/>
      <c r="M69" s="38"/>
      <c r="N69" s="18"/>
      <c r="O69" s="18"/>
      <c r="P69" s="46"/>
    </row>
    <row r="70" spans="1:16" ht="17" thickBot="1">
      <c r="A70" s="4"/>
      <c r="B70" s="101" t="s">
        <v>71</v>
      </c>
      <c r="C70" s="49"/>
      <c r="D70" s="85"/>
      <c r="E70" s="54"/>
      <c r="F70" s="77">
        <v>31009</v>
      </c>
      <c r="G70" s="38"/>
      <c r="H70" s="20">
        <f>SUM(H6+H18+H41+H54)</f>
        <v>29202</v>
      </c>
      <c r="I70" s="20">
        <f>SUM(I6+I18+I41+I54)</f>
        <v>28859</v>
      </c>
      <c r="J70" s="20">
        <f>SUM(J6+J18+J41+J54)</f>
        <v>32890</v>
      </c>
      <c r="K70" s="20">
        <f>SUM(K6+K18+K41+K54)</f>
        <v>32396</v>
      </c>
      <c r="L70" s="20">
        <f>SUM(L6+L18+L41+L54)</f>
        <v>32275</v>
      </c>
      <c r="M70" s="38"/>
      <c r="N70" s="18"/>
      <c r="O70" s="18"/>
      <c r="P70" s="46"/>
    </row>
    <row r="71" spans="1:16" ht="12" customHeight="1">
      <c r="A71" s="4"/>
      <c r="B71" s="5"/>
      <c r="C71" s="49"/>
      <c r="D71" s="85"/>
      <c r="E71" s="54"/>
      <c r="F71" s="78"/>
      <c r="G71" s="38"/>
      <c r="H71" s="55"/>
      <c r="I71" s="55"/>
      <c r="J71" s="55"/>
      <c r="K71" s="55"/>
      <c r="L71" s="55"/>
      <c r="M71" s="38"/>
      <c r="N71" s="18"/>
      <c r="O71" s="18"/>
      <c r="P71" s="46"/>
    </row>
    <row r="72" spans="1:16" ht="12" customHeight="1">
      <c r="A72" s="4"/>
      <c r="B72" s="4"/>
      <c r="C72" s="4"/>
      <c r="D72" s="4"/>
      <c r="E72" s="4"/>
      <c r="F72" s="38"/>
      <c r="G72" s="38"/>
      <c r="H72" s="38"/>
      <c r="I72" s="38"/>
      <c r="J72" s="38"/>
      <c r="K72" s="38"/>
      <c r="L72" s="38"/>
      <c r="M72" s="38"/>
      <c r="N72" s="18"/>
      <c r="O72" s="18"/>
      <c r="P72" s="46"/>
    </row>
    <row r="73" spans="1:16" ht="16">
      <c r="A73" s="4"/>
      <c r="B73" s="100" t="s">
        <v>70</v>
      </c>
      <c r="C73" s="4"/>
      <c r="D73" s="4"/>
      <c r="E73" s="4"/>
      <c r="F73" s="38"/>
      <c r="G73" s="38"/>
      <c r="H73" s="38"/>
      <c r="I73" s="38"/>
      <c r="J73" s="38"/>
      <c r="K73" s="38"/>
      <c r="L73" s="38"/>
      <c r="M73" s="38"/>
      <c r="N73" s="18"/>
      <c r="O73" s="18"/>
      <c r="P73" s="46"/>
    </row>
    <row r="74" spans="1:16" ht="12" customHeight="1">
      <c r="A74" s="4"/>
      <c r="B74" s="4"/>
      <c r="C74" s="4"/>
      <c r="D74" s="4"/>
      <c r="E74" s="4"/>
      <c r="F74" s="38"/>
      <c r="G74" s="38"/>
      <c r="H74" s="38"/>
      <c r="I74" s="38"/>
      <c r="J74" s="38"/>
      <c r="K74" s="38"/>
      <c r="L74" s="38"/>
      <c r="M74" s="38"/>
      <c r="N74" s="18"/>
      <c r="O74" s="18"/>
      <c r="P74" s="46"/>
    </row>
    <row r="75" spans="1:16" ht="12" customHeight="1">
      <c r="A75" s="4"/>
      <c r="B75" s="60" t="s">
        <v>14</v>
      </c>
      <c r="C75" s="54"/>
      <c r="D75" s="37"/>
      <c r="E75" s="54"/>
      <c r="F75" s="18">
        <v>10245</v>
      </c>
      <c r="G75" s="38"/>
      <c r="H75" s="61">
        <f>+F75+H12+H14+H41</f>
        <v>9596</v>
      </c>
      <c r="I75" s="61">
        <f>+H75+I12+I14+I41</f>
        <v>9503</v>
      </c>
      <c r="J75" s="61">
        <f>+I75+J12+J14+J41</f>
        <v>13534</v>
      </c>
      <c r="K75" s="61">
        <f>+J75+K12+K14+K41</f>
        <v>13135</v>
      </c>
      <c r="L75" s="61">
        <f>+K75+L12+L14+L41</f>
        <v>13014</v>
      </c>
      <c r="M75" s="38"/>
      <c r="N75" s="18"/>
      <c r="O75" s="18"/>
      <c r="P75" s="46"/>
    </row>
    <row r="76" spans="1:16" ht="12" customHeight="1">
      <c r="A76" s="4"/>
      <c r="B76" s="60" t="s">
        <v>15</v>
      </c>
      <c r="C76" s="54"/>
      <c r="D76" s="37"/>
      <c r="E76" s="54"/>
      <c r="F76" s="18">
        <v>20764</v>
      </c>
      <c r="G76" s="38"/>
      <c r="H76" s="61">
        <f>+F76+H13+H54</f>
        <v>19606</v>
      </c>
      <c r="I76" s="61">
        <f>+H76+I13+I54</f>
        <v>19356</v>
      </c>
      <c r="J76" s="61">
        <f>+I76+J13+J54</f>
        <v>19356</v>
      </c>
      <c r="K76" s="61">
        <f>+J76+K13+K54</f>
        <v>19261</v>
      </c>
      <c r="L76" s="61">
        <f>+K76+L13+L54</f>
        <v>19261</v>
      </c>
      <c r="M76" s="38"/>
      <c r="N76" s="18"/>
      <c r="O76" s="18"/>
      <c r="P76" s="46"/>
    </row>
    <row r="77" spans="1:16" ht="12" customHeight="1">
      <c r="A77" s="4"/>
      <c r="B77" s="60" t="s">
        <v>17</v>
      </c>
      <c r="C77" s="54"/>
      <c r="D77" s="37"/>
      <c r="E77" s="54"/>
      <c r="F77" s="18">
        <v>0</v>
      </c>
      <c r="G77" s="38"/>
      <c r="H77" s="61">
        <f>+F77+H15+H60</f>
        <v>0</v>
      </c>
      <c r="I77" s="61">
        <f>+H77+I15+I60</f>
        <v>0</v>
      </c>
      <c r="J77" s="61">
        <f>+I77+J15+J60</f>
        <v>0</v>
      </c>
      <c r="K77" s="61">
        <f>+J77+K15+K60</f>
        <v>0</v>
      </c>
      <c r="L77" s="61">
        <f>+K77+L15+L60</f>
        <v>0</v>
      </c>
      <c r="M77" s="38"/>
      <c r="N77" s="18"/>
      <c r="O77" s="18"/>
      <c r="P77" s="4"/>
    </row>
    <row r="78" spans="1:16" ht="12" customHeight="1">
      <c r="A78" s="4"/>
      <c r="B78" s="68" t="s">
        <v>58</v>
      </c>
      <c r="C78" s="49"/>
      <c r="D78" s="85"/>
      <c r="E78" s="4"/>
      <c r="F78" s="69">
        <f>SUM(F75:F77)</f>
        <v>31009</v>
      </c>
      <c r="G78" s="38"/>
      <c r="H78" s="70">
        <f>SUM(H75:H77)</f>
        <v>29202</v>
      </c>
      <c r="I78" s="70">
        <f>SUM(I75:I77)</f>
        <v>28859</v>
      </c>
      <c r="J78" s="70">
        <f>SUM(J75:J77)</f>
        <v>32890</v>
      </c>
      <c r="K78" s="70">
        <f>SUM(K75:K77)</f>
        <v>32396</v>
      </c>
      <c r="L78" s="70">
        <f>SUM(L75:L77)</f>
        <v>32275</v>
      </c>
      <c r="M78" s="38"/>
      <c r="N78" s="18"/>
      <c r="O78" s="18"/>
      <c r="P78" s="4"/>
    </row>
    <row r="79" spans="1:16" ht="12" customHeight="1">
      <c r="A79" s="4"/>
      <c r="C79" s="4"/>
      <c r="D79" s="13"/>
      <c r="E79" s="4"/>
      <c r="F79" s="18"/>
      <c r="G79" s="38"/>
      <c r="H79" s="19"/>
      <c r="I79" s="19"/>
      <c r="J79" s="19"/>
      <c r="K79" s="19"/>
      <c r="L79" s="19"/>
      <c r="M79" s="38"/>
      <c r="N79" s="18"/>
      <c r="O79" s="18"/>
      <c r="P79" s="4"/>
    </row>
    <row r="80" spans="1:16" ht="12" customHeight="1">
      <c r="A80" s="4"/>
      <c r="B80" s="62" t="s">
        <v>14</v>
      </c>
      <c r="C80" s="54"/>
      <c r="D80" s="37"/>
      <c r="E80" s="54"/>
      <c r="F80" s="18">
        <f>+F75</f>
        <v>10245</v>
      </c>
      <c r="G80" s="38"/>
      <c r="H80" s="63">
        <f>+H75</f>
        <v>9596</v>
      </c>
      <c r="I80" s="63">
        <f>+I75</f>
        <v>9503</v>
      </c>
      <c r="J80" s="63">
        <f>+J75</f>
        <v>13534</v>
      </c>
      <c r="K80" s="63">
        <f>+K75</f>
        <v>13135</v>
      </c>
      <c r="L80" s="63">
        <f>+L75</f>
        <v>13014</v>
      </c>
      <c r="M80" s="38"/>
      <c r="N80" s="18"/>
      <c r="O80" s="18"/>
      <c r="P80" s="4"/>
    </row>
    <row r="81" spans="1:16" ht="12" customHeight="1">
      <c r="A81" s="4"/>
      <c r="B81" s="62" t="s">
        <v>50</v>
      </c>
      <c r="C81" s="54"/>
      <c r="D81" s="37"/>
      <c r="E81" s="4"/>
      <c r="F81" s="18">
        <f>-F67</f>
        <v>0</v>
      </c>
      <c r="G81" s="38"/>
      <c r="H81" s="63">
        <f>+H67</f>
        <v>-6962</v>
      </c>
      <c r="I81" s="63">
        <f>+I67</f>
        <v>-6962</v>
      </c>
      <c r="J81" s="63">
        <f>+J67</f>
        <v>-6962</v>
      </c>
      <c r="K81" s="63">
        <f>+K67</f>
        <v>-6962</v>
      </c>
      <c r="L81" s="63">
        <f>+L67</f>
        <v>-6962</v>
      </c>
      <c r="M81" s="38"/>
      <c r="N81" s="18"/>
      <c r="O81" s="18"/>
      <c r="P81" s="4"/>
    </row>
    <row r="82" spans="1:16" ht="12" customHeight="1">
      <c r="A82" s="4"/>
      <c r="B82" s="74" t="s">
        <v>49</v>
      </c>
      <c r="C82" s="49"/>
      <c r="D82" s="85"/>
      <c r="E82" s="4"/>
      <c r="F82" s="69">
        <f>SUM(F80:F81)</f>
        <v>10245</v>
      </c>
      <c r="G82" s="38"/>
      <c r="H82" s="71">
        <f>SUM(H80:H81)</f>
        <v>2634</v>
      </c>
      <c r="I82" s="71">
        <f>SUM(I80:I81)</f>
        <v>2541</v>
      </c>
      <c r="J82" s="71">
        <f>SUM(J80:J81)</f>
        <v>6572</v>
      </c>
      <c r="K82" s="71">
        <f>SUM(K80:K81)</f>
        <v>6173</v>
      </c>
      <c r="L82" s="71">
        <f>SUM(L80:L81)</f>
        <v>6052</v>
      </c>
      <c r="M82" s="38"/>
      <c r="N82" s="18"/>
      <c r="O82" s="18"/>
      <c r="P82" s="4"/>
    </row>
    <row r="83" spans="1:16" ht="12" customHeight="1">
      <c r="A83" s="4"/>
      <c r="C83" s="4"/>
      <c r="D83" s="13"/>
      <c r="E83" s="4"/>
      <c r="F83" s="18"/>
      <c r="G83" s="38"/>
      <c r="H83" s="19"/>
      <c r="I83" s="19"/>
      <c r="J83" s="19"/>
      <c r="K83" s="19"/>
      <c r="L83" s="19"/>
      <c r="M83" s="38"/>
      <c r="N83" s="18"/>
      <c r="O83" s="18"/>
      <c r="P83" s="4"/>
    </row>
    <row r="84" spans="1:16" ht="12" customHeight="1">
      <c r="A84" s="4"/>
      <c r="B84" s="64" t="s">
        <v>15</v>
      </c>
      <c r="C84" s="54"/>
      <c r="D84" s="37"/>
      <c r="E84" s="54"/>
      <c r="F84" s="18">
        <f>+F76</f>
        <v>20764</v>
      </c>
      <c r="G84" s="38"/>
      <c r="H84" s="65">
        <f>+H76</f>
        <v>19606</v>
      </c>
      <c r="I84" s="65">
        <f>+I76</f>
        <v>19356</v>
      </c>
      <c r="J84" s="65">
        <f>+J76</f>
        <v>19356</v>
      </c>
      <c r="K84" s="65">
        <f>+K76</f>
        <v>19261</v>
      </c>
      <c r="L84" s="65">
        <f>+L76</f>
        <v>19261</v>
      </c>
      <c r="M84" s="38"/>
      <c r="N84" s="18"/>
      <c r="O84" s="18"/>
      <c r="P84" s="4"/>
    </row>
    <row r="85" spans="1:16" ht="12" customHeight="1">
      <c r="A85" s="4"/>
      <c r="B85" s="64" t="s">
        <v>48</v>
      </c>
      <c r="C85" s="54"/>
      <c r="D85" s="37"/>
      <c r="E85" s="4"/>
      <c r="F85" s="18">
        <f>-F98</f>
        <v>-17713</v>
      </c>
      <c r="G85" s="38"/>
      <c r="H85" s="65">
        <f>+F85-H54</f>
        <v>-16555</v>
      </c>
      <c r="I85" s="65">
        <f>+H85-I54</f>
        <v>-16305</v>
      </c>
      <c r="J85" s="65">
        <f>+I85-J54</f>
        <v>-16305</v>
      </c>
      <c r="K85" s="65">
        <f>+J85-K54</f>
        <v>-16209</v>
      </c>
      <c r="L85" s="65">
        <f>+K85-L54</f>
        <v>-16209</v>
      </c>
      <c r="M85" s="38"/>
      <c r="N85" s="18"/>
      <c r="O85" s="18"/>
      <c r="P85" s="4"/>
    </row>
    <row r="86" spans="1:16" ht="12" customHeight="1">
      <c r="A86" s="4"/>
      <c r="B86" s="75" t="s">
        <v>49</v>
      </c>
      <c r="C86" s="49"/>
      <c r="D86" s="85"/>
      <c r="E86" s="4"/>
      <c r="F86" s="69">
        <f>SUM(F84:F85)</f>
        <v>3051</v>
      </c>
      <c r="G86" s="38"/>
      <c r="H86" s="72">
        <f>SUM(H84:H85)</f>
        <v>3051</v>
      </c>
      <c r="I86" s="72">
        <f>SUM(I84:I85)</f>
        <v>3051</v>
      </c>
      <c r="J86" s="72">
        <f>SUM(J84:J85)</f>
        <v>3051</v>
      </c>
      <c r="K86" s="72">
        <f>SUM(K84:K85)</f>
        <v>3052</v>
      </c>
      <c r="L86" s="72">
        <f>SUM(L84:L85)</f>
        <v>3052</v>
      </c>
      <c r="M86" s="38"/>
      <c r="N86" s="18"/>
      <c r="O86" s="18"/>
      <c r="P86" s="4"/>
    </row>
    <row r="87" spans="1:16" ht="12" customHeight="1">
      <c r="A87" s="4"/>
      <c r="C87" s="4"/>
      <c r="D87" s="13"/>
      <c r="E87" s="4"/>
      <c r="F87" s="18"/>
      <c r="G87" s="38"/>
      <c r="H87" s="19"/>
      <c r="I87" s="19"/>
      <c r="J87" s="19"/>
      <c r="K87" s="19"/>
      <c r="L87" s="19"/>
      <c r="M87" s="38"/>
      <c r="N87" s="18"/>
      <c r="O87" s="18"/>
      <c r="P87" s="4"/>
    </row>
    <row r="88" spans="1:16" ht="12" customHeight="1">
      <c r="A88" s="4"/>
      <c r="B88" s="66" t="s">
        <v>17</v>
      </c>
      <c r="C88" s="54"/>
      <c r="D88" s="37"/>
      <c r="E88" s="54"/>
      <c r="F88" s="18">
        <f>+F77</f>
        <v>0</v>
      </c>
      <c r="G88" s="38"/>
      <c r="H88" s="67">
        <f>+H77</f>
        <v>0</v>
      </c>
      <c r="I88" s="67">
        <f>+I77</f>
        <v>0</v>
      </c>
      <c r="J88" s="67">
        <f>+J77</f>
        <v>0</v>
      </c>
      <c r="K88" s="67">
        <f>+K77</f>
        <v>0</v>
      </c>
      <c r="L88" s="67">
        <f>+L77</f>
        <v>0</v>
      </c>
      <c r="M88" s="38"/>
      <c r="N88" s="18"/>
      <c r="O88" s="18"/>
      <c r="P88" s="4"/>
    </row>
    <row r="89" spans="1:16" ht="12" customHeight="1">
      <c r="A89" s="4"/>
      <c r="B89" s="66" t="s">
        <v>48</v>
      </c>
      <c r="C89" s="54"/>
      <c r="D89" s="37"/>
      <c r="E89" s="4"/>
      <c r="F89" s="18">
        <v>0</v>
      </c>
      <c r="G89" s="38"/>
      <c r="H89" s="67">
        <f>+F89-H60</f>
        <v>0</v>
      </c>
      <c r="I89" s="67">
        <f>+H89-I60</f>
        <v>0</v>
      </c>
      <c r="J89" s="67">
        <f>+I89-J60</f>
        <v>0</v>
      </c>
      <c r="K89" s="67">
        <f>+J89-K60</f>
        <v>0</v>
      </c>
      <c r="L89" s="67">
        <f>+K89-L60</f>
        <v>0</v>
      </c>
      <c r="M89" s="38"/>
      <c r="N89" s="18"/>
      <c r="O89" s="18"/>
      <c r="P89" s="4"/>
    </row>
    <row r="90" spans="1:16" ht="12" customHeight="1">
      <c r="A90" s="4"/>
      <c r="B90" s="76" t="s">
        <v>49</v>
      </c>
      <c r="C90" s="49"/>
      <c r="D90" s="85"/>
      <c r="E90" s="4"/>
      <c r="F90" s="69">
        <f>SUM(F88:F89)</f>
        <v>0</v>
      </c>
      <c r="G90" s="38"/>
      <c r="H90" s="73">
        <f>SUM(H88:H89)</f>
        <v>0</v>
      </c>
      <c r="I90" s="73">
        <f>SUM(I88:I89)</f>
        <v>0</v>
      </c>
      <c r="J90" s="73">
        <f>SUM(J88:J89)</f>
        <v>0</v>
      </c>
      <c r="K90" s="73">
        <f>SUM(K88:K89)</f>
        <v>0</v>
      </c>
      <c r="L90" s="73">
        <f>SUM(L88:L89)</f>
        <v>0</v>
      </c>
      <c r="M90" s="38"/>
      <c r="N90" s="18"/>
      <c r="O90" s="18"/>
      <c r="P90" s="4"/>
    </row>
    <row r="91" spans="1:16" ht="12" customHeight="1">
      <c r="A91" s="4"/>
      <c r="B91" s="4"/>
      <c r="C91" s="4"/>
      <c r="D91" s="4"/>
      <c r="E91" s="4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4"/>
    </row>
    <row r="92" spans="1:16" ht="12" customHeight="1">
      <c r="A92" s="93"/>
      <c r="B92" s="95" t="s">
        <v>69</v>
      </c>
      <c r="C92" s="91"/>
      <c r="D92" s="91"/>
      <c r="E92" s="91"/>
      <c r="F92" s="25"/>
      <c r="G92" s="93"/>
    </row>
    <row r="93" spans="1:16" ht="12" customHeight="1">
      <c r="A93" s="93"/>
      <c r="B93" s="64" t="s">
        <v>68</v>
      </c>
      <c r="C93" s="64"/>
      <c r="D93" s="64"/>
      <c r="E93" s="91"/>
      <c r="F93" s="25"/>
      <c r="G93" s="93"/>
    </row>
    <row r="94" spans="1:16" ht="12" customHeight="1">
      <c r="A94" s="93"/>
      <c r="B94" s="91" t="s">
        <v>20</v>
      </c>
      <c r="C94" s="91"/>
      <c r="D94" s="91"/>
      <c r="E94" s="91"/>
      <c r="F94" s="25">
        <v>10340</v>
      </c>
      <c r="G94" s="93"/>
    </row>
    <row r="95" spans="1:16" ht="12" customHeight="1">
      <c r="A95" s="93"/>
      <c r="B95" s="91" t="s">
        <v>22</v>
      </c>
      <c r="C95" s="91"/>
      <c r="D95" s="91"/>
      <c r="E95" s="91"/>
      <c r="F95" s="25">
        <v>1173</v>
      </c>
      <c r="G95" s="93"/>
    </row>
    <row r="96" spans="1:16" ht="12" customHeight="1">
      <c r="A96" s="93"/>
      <c r="B96" s="91" t="s">
        <v>24</v>
      </c>
      <c r="C96" s="91"/>
      <c r="D96" s="91"/>
      <c r="E96" s="91"/>
      <c r="F96" s="25">
        <v>1500</v>
      </c>
      <c r="G96" s="93"/>
    </row>
    <row r="97" spans="1:7" ht="12" customHeight="1">
      <c r="A97" s="93"/>
      <c r="B97" s="91" t="s">
        <v>25</v>
      </c>
      <c r="C97" s="91"/>
      <c r="D97" s="91"/>
      <c r="E97" s="91"/>
      <c r="F97" s="25">
        <v>4700</v>
      </c>
      <c r="G97" s="93"/>
    </row>
    <row r="98" spans="1:7" ht="12" customHeight="1">
      <c r="A98" s="93"/>
      <c r="B98" s="91"/>
      <c r="C98" s="91"/>
      <c r="D98" s="91"/>
      <c r="E98" s="91"/>
      <c r="F98" s="92">
        <f>SUM(F94:F97)</f>
        <v>17713</v>
      </c>
      <c r="G98" s="93"/>
    </row>
    <row r="99" spans="1:7" ht="12" customHeight="1">
      <c r="A99" s="93"/>
      <c r="B99" s="91"/>
      <c r="C99" s="91"/>
      <c r="D99" s="91"/>
      <c r="E99" s="91"/>
      <c r="F99" s="25"/>
      <c r="G99" s="93"/>
    </row>
    <row r="100" spans="1:7" ht="12" customHeight="1">
      <c r="A100" s="93"/>
      <c r="B100" s="93"/>
      <c r="C100" s="93"/>
      <c r="D100" s="93"/>
      <c r="E100" s="93"/>
      <c r="F100" s="94"/>
      <c r="G100" s="93"/>
    </row>
    <row r="101" spans="1:7" ht="12" customHeight="1">
      <c r="F101" s="23"/>
    </row>
    <row r="102" spans="1:7" ht="12" customHeight="1">
      <c r="F102" s="23"/>
    </row>
    <row r="103" spans="1:7" ht="12" customHeight="1">
      <c r="F103" s="23"/>
    </row>
    <row r="104" spans="1:7" ht="12" customHeight="1">
      <c r="F104" s="23"/>
    </row>
    <row r="105" spans="1:7" ht="12" customHeight="1">
      <c r="F105" s="23"/>
    </row>
    <row r="106" spans="1:7" ht="12" customHeight="1">
      <c r="F106" s="23"/>
    </row>
    <row r="107" spans="1:7" ht="12" customHeight="1">
      <c r="F107" s="23"/>
    </row>
    <row r="108" spans="1:7" ht="12" customHeight="1">
      <c r="F108" s="23"/>
    </row>
    <row r="109" spans="1:7" ht="11.25" customHeight="1">
      <c r="F109" s="23"/>
    </row>
    <row r="110" spans="1:7" ht="11.25" customHeight="1"/>
    <row r="111" spans="1:7" ht="11.25" customHeight="1"/>
    <row r="112" spans="1:7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</sheetData>
  <mergeCells count="1">
    <mergeCell ref="H10:L10"/>
  </mergeCells>
  <phoneticPr fontId="1" type="noConversion"/>
  <dataValidations count="1">
    <dataValidation type="decimal" allowBlank="1" showInputMessage="1" showErrorMessage="1" sqref="F23:G39" xr:uid="{8FCBD85B-1CFD-4280-ACF4-768DC9D82DA8}">
      <formula1>-10000000</formula1>
      <formula2>10000000</formula2>
    </dataValidation>
  </dataValidations>
  <pageMargins left="0.7" right="0.7" top="0.75" bottom="0.75" header="0.3" footer="0.3"/>
  <pageSetup paperSize="9"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D6D99-A697-49C4-AA8B-BB0BFC1B3AAB}">
  <sheetPr>
    <pageSetUpPr fitToPage="1"/>
  </sheetPr>
  <dimension ref="A1:U108"/>
  <sheetViews>
    <sheetView showGridLines="0" tabSelected="1" zoomScale="75" zoomScaleNormal="75" workbookViewId="0">
      <selection activeCell="M24" sqref="M24"/>
    </sheetView>
  </sheetViews>
  <sheetFormatPr baseColWidth="10" defaultColWidth="8.83203125" defaultRowHeight="14" customHeight="1"/>
  <cols>
    <col min="1" max="1" width="2.6640625" customWidth="1"/>
    <col min="2" max="2" width="45.6640625" customWidth="1"/>
    <col min="3" max="3" width="2.6640625" customWidth="1"/>
    <col min="4" max="4" width="12.6640625" customWidth="1"/>
    <col min="5" max="5" width="2.6640625" customWidth="1"/>
    <col min="6" max="17" width="12.6640625" customWidth="1"/>
    <col min="18" max="18" width="2.6640625" customWidth="1"/>
    <col min="19" max="20" width="12.6640625" customWidth="1"/>
    <col min="21" max="21" width="2.6640625" customWidth="1"/>
  </cols>
  <sheetData>
    <row r="1" spans="1:21" ht="14" customHeight="1">
      <c r="A1" s="1"/>
      <c r="B1" s="56" t="s">
        <v>41</v>
      </c>
      <c r="C1" s="1"/>
      <c r="D1" s="1"/>
      <c r="E1" s="1"/>
      <c r="F1" s="1"/>
      <c r="G1" s="1"/>
      <c r="H1" s="1"/>
      <c r="I1" s="1"/>
      <c r="J1" s="1"/>
      <c r="K1" s="1"/>
      <c r="L1" s="79" t="s">
        <v>43</v>
      </c>
      <c r="M1" s="1"/>
      <c r="N1" s="1"/>
      <c r="O1" s="1"/>
      <c r="P1" s="1"/>
      <c r="Q1" s="1"/>
      <c r="R1" s="1"/>
      <c r="S1" s="1"/>
      <c r="T1" s="1"/>
      <c r="U1" s="1"/>
    </row>
    <row r="2" spans="1:21" ht="14" customHeight="1">
      <c r="A2" s="1"/>
      <c r="B2" s="56"/>
      <c r="C2" s="1"/>
      <c r="D2" s="1"/>
      <c r="E2" s="1"/>
      <c r="F2" s="1"/>
      <c r="G2" s="1"/>
      <c r="H2" s="1"/>
      <c r="I2" s="1"/>
      <c r="J2" s="1"/>
      <c r="K2" s="1"/>
      <c r="L2" s="79"/>
      <c r="M2" s="1"/>
      <c r="N2" s="1"/>
      <c r="O2" s="1"/>
      <c r="P2" s="1"/>
      <c r="Q2" s="1"/>
      <c r="R2" s="1"/>
      <c r="S2" s="1"/>
      <c r="T2" s="1"/>
      <c r="U2" s="1"/>
    </row>
    <row r="3" spans="1:21" ht="14" customHeight="1">
      <c r="A3" s="1"/>
      <c r="B3" s="56"/>
      <c r="C3" s="1"/>
      <c r="D3" s="1"/>
      <c r="E3" s="1"/>
      <c r="F3" s="1"/>
      <c r="G3" s="1"/>
      <c r="H3" s="1"/>
      <c r="I3" s="1"/>
      <c r="J3" s="1"/>
      <c r="K3" s="1"/>
      <c r="L3" s="79"/>
      <c r="M3" s="1"/>
      <c r="N3" s="1"/>
      <c r="O3" s="1"/>
      <c r="P3" s="1"/>
      <c r="Q3" s="1"/>
      <c r="R3" s="1"/>
      <c r="S3" s="1"/>
      <c r="T3" s="1"/>
      <c r="U3" s="1"/>
    </row>
    <row r="4" spans="1:21" ht="14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4" customHeight="1">
      <c r="A5" s="57"/>
      <c r="B5" s="45"/>
      <c r="C5" s="108"/>
      <c r="D5" s="108"/>
      <c r="E5" s="108"/>
      <c r="F5" s="108" t="s">
        <v>5</v>
      </c>
      <c r="G5" s="108" t="s">
        <v>6</v>
      </c>
      <c r="H5" s="108" t="s">
        <v>7</v>
      </c>
      <c r="I5" s="108" t="s">
        <v>8</v>
      </c>
      <c r="J5" s="108" t="s">
        <v>9</v>
      </c>
      <c r="K5" s="108" t="s">
        <v>10</v>
      </c>
      <c r="L5" s="108" t="s">
        <v>11</v>
      </c>
      <c r="M5" s="108" t="s">
        <v>0</v>
      </c>
      <c r="N5" s="108" t="s">
        <v>1</v>
      </c>
      <c r="O5" s="108" t="s">
        <v>12</v>
      </c>
      <c r="P5" s="108" t="s">
        <v>3</v>
      </c>
      <c r="Q5" s="108" t="s">
        <v>4</v>
      </c>
      <c r="R5" s="45"/>
      <c r="S5" s="108"/>
      <c r="T5" s="45"/>
      <c r="U5" s="45"/>
    </row>
    <row r="6" spans="1:21" ht="14" customHeight="1">
      <c r="A6" s="4"/>
      <c r="B6" s="109" t="s">
        <v>72</v>
      </c>
      <c r="C6" s="3"/>
      <c r="D6" s="16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2"/>
      <c r="T6" s="2"/>
      <c r="U6" s="3"/>
    </row>
    <row r="7" spans="1:21" ht="14" customHeight="1">
      <c r="A7" s="4"/>
      <c r="B7" t="s">
        <v>75</v>
      </c>
      <c r="C7" s="107"/>
      <c r="D7" s="115">
        <f>+'2020-21'!L70</f>
        <v>32275</v>
      </c>
      <c r="E7" s="107"/>
      <c r="F7" s="55">
        <f>+'2020-21'!L70</f>
        <v>32275</v>
      </c>
      <c r="G7" s="55">
        <f t="shared" ref="G7:Q7" si="0">F72</f>
        <v>35483</v>
      </c>
      <c r="H7" s="55">
        <f t="shared" si="0"/>
        <v>35448</v>
      </c>
      <c r="I7" s="55">
        <f t="shared" si="0"/>
        <v>33108</v>
      </c>
      <c r="J7" s="55">
        <f t="shared" si="0"/>
        <v>39882</v>
      </c>
      <c r="K7" s="55">
        <f t="shared" si="0"/>
        <v>39503</v>
      </c>
      <c r="L7" s="55">
        <f t="shared" si="0"/>
        <v>42567</v>
      </c>
      <c r="M7" s="55">
        <f t="shared" si="0"/>
        <v>42229</v>
      </c>
      <c r="N7" s="55">
        <f t="shared" si="0"/>
        <v>18405</v>
      </c>
      <c r="O7" s="55">
        <f t="shared" si="0"/>
        <v>18075</v>
      </c>
      <c r="P7" s="55">
        <f t="shared" si="0"/>
        <v>17683</v>
      </c>
      <c r="Q7" s="55">
        <f t="shared" si="0"/>
        <v>17637</v>
      </c>
      <c r="R7" s="107"/>
      <c r="S7" s="55"/>
      <c r="T7" s="55"/>
      <c r="U7" s="3"/>
    </row>
    <row r="8" spans="1:21" ht="14" customHeight="1" thickBot="1">
      <c r="A8" s="4"/>
      <c r="B8" s="104" t="s">
        <v>76</v>
      </c>
      <c r="C8" s="107"/>
      <c r="D8" s="115">
        <f>'2020-21'!L7</f>
        <v>9225</v>
      </c>
      <c r="E8" s="107"/>
      <c r="F8" s="20">
        <f>'2020-21'!L7</f>
        <v>9225</v>
      </c>
      <c r="G8" s="20">
        <f>F72+(F87+F83)</f>
        <v>-312</v>
      </c>
      <c r="H8" s="20">
        <f t="shared" ref="H8:Q8" si="1">G72+(G87+G83)</f>
        <v>-347</v>
      </c>
      <c r="I8" s="20">
        <f t="shared" si="1"/>
        <v>-1537</v>
      </c>
      <c r="J8" s="20">
        <f t="shared" si="1"/>
        <v>9937</v>
      </c>
      <c r="K8" s="20">
        <f t="shared" si="1"/>
        <v>9558</v>
      </c>
      <c r="L8" s="20">
        <f t="shared" si="1"/>
        <v>12622</v>
      </c>
      <c r="M8" s="20">
        <f t="shared" si="1"/>
        <v>12284</v>
      </c>
      <c r="N8" s="20">
        <f t="shared" si="1"/>
        <v>11505</v>
      </c>
      <c r="O8" s="20">
        <f t="shared" si="1"/>
        <v>11175</v>
      </c>
      <c r="P8" s="20">
        <f t="shared" si="1"/>
        <v>10908</v>
      </c>
      <c r="Q8" s="20">
        <f t="shared" si="1"/>
        <v>10862</v>
      </c>
      <c r="R8" s="107"/>
      <c r="S8" s="55"/>
      <c r="T8" s="55"/>
      <c r="U8" s="3"/>
    </row>
    <row r="9" spans="1:21" ht="14" customHeight="1">
      <c r="A9" s="4"/>
      <c r="B9" s="2"/>
      <c r="C9" s="3"/>
      <c r="D9" s="16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"/>
      <c r="S9" s="1"/>
      <c r="T9" s="1"/>
      <c r="U9" s="4"/>
    </row>
    <row r="10" spans="1:21" ht="14" customHeight="1">
      <c r="A10" s="4"/>
      <c r="B10" s="2"/>
      <c r="C10" s="4"/>
      <c r="D10" s="86" t="s">
        <v>59</v>
      </c>
      <c r="E10" s="4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4"/>
      <c r="S10" s="87" t="s">
        <v>59</v>
      </c>
      <c r="T10" s="87" t="s">
        <v>56</v>
      </c>
      <c r="U10" s="4"/>
    </row>
    <row r="11" spans="1:21" ht="14" customHeight="1">
      <c r="A11" s="4"/>
      <c r="B11" s="5" t="s">
        <v>13</v>
      </c>
      <c r="C11" s="4"/>
      <c r="D11" s="86" t="s">
        <v>47</v>
      </c>
      <c r="E11" s="40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4"/>
      <c r="S11" s="87" t="s">
        <v>58</v>
      </c>
      <c r="T11" s="87" t="s">
        <v>57</v>
      </c>
      <c r="U11" s="4"/>
    </row>
    <row r="12" spans="1:21" ht="14" customHeight="1">
      <c r="A12" s="4"/>
      <c r="B12" s="2"/>
      <c r="C12" s="4"/>
      <c r="D12" s="13"/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4"/>
      <c r="S12" s="13"/>
      <c r="T12" s="13"/>
      <c r="U12" s="4"/>
    </row>
    <row r="13" spans="1:21" ht="14" customHeight="1">
      <c r="A13" s="4"/>
      <c r="B13" s="6" t="s">
        <v>14</v>
      </c>
      <c r="C13" s="24"/>
      <c r="D13" s="22">
        <v>8000</v>
      </c>
      <c r="E13" s="24"/>
      <c r="F13" s="23">
        <v>4000</v>
      </c>
      <c r="G13" s="23"/>
      <c r="H13" s="23"/>
      <c r="I13" s="23"/>
      <c r="J13" s="23"/>
      <c r="K13" s="23">
        <v>4000</v>
      </c>
      <c r="L13" s="23"/>
      <c r="M13" s="23"/>
      <c r="N13" s="23"/>
      <c r="O13" s="23"/>
      <c r="P13" s="23"/>
      <c r="Q13" s="23"/>
      <c r="R13" s="24"/>
      <c r="S13" s="22">
        <f>SUM(F13:R13)</f>
        <v>8000</v>
      </c>
      <c r="T13" s="22">
        <f>S13-D13</f>
        <v>0</v>
      </c>
      <c r="U13" s="46"/>
    </row>
    <row r="14" spans="1:21" ht="14" customHeight="1">
      <c r="A14" s="4"/>
      <c r="B14" s="6" t="s">
        <v>15</v>
      </c>
      <c r="C14" s="24"/>
      <c r="D14" s="22">
        <v>12000</v>
      </c>
      <c r="E14" s="24"/>
      <c r="F14" s="23"/>
      <c r="G14" s="23"/>
      <c r="H14" s="23"/>
      <c r="I14" s="23">
        <v>11679</v>
      </c>
      <c r="J14" s="23"/>
      <c r="K14" s="23"/>
      <c r="L14" s="23"/>
      <c r="M14" s="23"/>
      <c r="N14" s="23"/>
      <c r="O14" s="23"/>
      <c r="P14" s="23"/>
      <c r="Q14" s="23"/>
      <c r="R14" s="24"/>
      <c r="S14" s="22">
        <f>SUM(F14:R14)</f>
        <v>11679</v>
      </c>
      <c r="T14" s="22">
        <f>S14-D14</f>
        <v>-321</v>
      </c>
      <c r="U14" s="46"/>
    </row>
    <row r="15" spans="1:21" ht="14" customHeight="1">
      <c r="A15" s="4"/>
      <c r="B15" s="6" t="s">
        <v>16</v>
      </c>
      <c r="C15" s="24"/>
      <c r="D15" s="22">
        <v>0</v>
      </c>
      <c r="E15" s="24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22">
        <f>SUM(F15:R15)</f>
        <v>0</v>
      </c>
      <c r="T15" s="22">
        <f>S15-D15</f>
        <v>0</v>
      </c>
      <c r="U15" s="46"/>
    </row>
    <row r="16" spans="1:21" ht="14" customHeight="1">
      <c r="A16" s="4"/>
      <c r="B16" s="6" t="s">
        <v>17</v>
      </c>
      <c r="C16" s="24"/>
      <c r="D16" s="22">
        <v>0</v>
      </c>
      <c r="E16" s="24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  <c r="S16" s="22">
        <f>SUM(F16:R16)</f>
        <v>0</v>
      </c>
      <c r="T16" s="22">
        <f>S16-D16</f>
        <v>0</v>
      </c>
      <c r="U16" s="46"/>
    </row>
    <row r="17" spans="1:21" ht="14" customHeight="1">
      <c r="A17" s="4"/>
      <c r="B17" s="6" t="s">
        <v>61</v>
      </c>
      <c r="C17" s="24"/>
      <c r="D17" s="22">
        <v>0</v>
      </c>
      <c r="E17" s="24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2">
        <f>SUM(F17:R17)</f>
        <v>0</v>
      </c>
      <c r="T17" s="22">
        <f>S17-D17</f>
        <v>0</v>
      </c>
      <c r="U17" s="46"/>
    </row>
    <row r="18" spans="1:21" ht="14" customHeight="1">
      <c r="A18" s="4"/>
      <c r="B18" s="2"/>
      <c r="C18" s="24"/>
      <c r="D18" s="22"/>
      <c r="E18" s="24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/>
      <c r="S18" s="22"/>
      <c r="T18" s="22"/>
      <c r="U18" s="46"/>
    </row>
    <row r="19" spans="1:21" ht="14" customHeight="1">
      <c r="A19" s="4"/>
      <c r="B19" s="14" t="s">
        <v>18</v>
      </c>
      <c r="C19" s="24"/>
      <c r="D19" s="25">
        <f>SUM(D13:D18)</f>
        <v>20000</v>
      </c>
      <c r="E19" s="24"/>
      <c r="F19" s="25">
        <f t="shared" ref="F19:T19" si="2">SUM(F13:F18)</f>
        <v>4000</v>
      </c>
      <c r="G19" s="25">
        <f t="shared" si="2"/>
        <v>0</v>
      </c>
      <c r="H19" s="25">
        <f t="shared" si="2"/>
        <v>0</v>
      </c>
      <c r="I19" s="25">
        <f t="shared" si="2"/>
        <v>11679</v>
      </c>
      <c r="J19" s="25">
        <f t="shared" si="2"/>
        <v>0</v>
      </c>
      <c r="K19" s="25">
        <v>4000</v>
      </c>
      <c r="L19" s="25">
        <v>0</v>
      </c>
      <c r="M19" s="25">
        <f t="shared" si="2"/>
        <v>0</v>
      </c>
      <c r="N19" s="25">
        <f t="shared" si="2"/>
        <v>0</v>
      </c>
      <c r="O19" s="25">
        <f t="shared" si="2"/>
        <v>0</v>
      </c>
      <c r="P19" s="25">
        <f t="shared" si="2"/>
        <v>0</v>
      </c>
      <c r="Q19" s="25">
        <f t="shared" si="2"/>
        <v>0</v>
      </c>
      <c r="R19" s="24"/>
      <c r="S19" s="25">
        <f t="shared" si="2"/>
        <v>19679</v>
      </c>
      <c r="T19" s="25">
        <f t="shared" si="2"/>
        <v>-321</v>
      </c>
      <c r="U19" s="46"/>
    </row>
    <row r="20" spans="1:21" ht="14" customHeight="1">
      <c r="A20" s="4"/>
      <c r="B20" s="2"/>
      <c r="C20" s="24"/>
      <c r="D20" s="22"/>
      <c r="E20" s="24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/>
      <c r="S20" s="22"/>
      <c r="T20" s="22"/>
      <c r="U20" s="46"/>
    </row>
    <row r="21" spans="1:21" ht="14" customHeight="1">
      <c r="A21" s="4"/>
      <c r="B21" s="5" t="s">
        <v>51</v>
      </c>
      <c r="C21" s="24"/>
      <c r="D21" s="22"/>
      <c r="E21" s="24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/>
      <c r="S21" s="22"/>
      <c r="T21" s="22"/>
      <c r="U21" s="46"/>
    </row>
    <row r="22" spans="1:21" ht="14" customHeight="1">
      <c r="A22" s="4"/>
      <c r="B22" s="2"/>
      <c r="C22" s="24"/>
      <c r="D22" s="22"/>
      <c r="E22" s="24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  <c r="S22" s="22"/>
      <c r="T22" s="22"/>
      <c r="U22" s="46"/>
    </row>
    <row r="23" spans="1:21" ht="14" customHeight="1">
      <c r="A23" s="4"/>
      <c r="B23" s="7" t="s">
        <v>62</v>
      </c>
      <c r="C23" s="24"/>
      <c r="D23" s="22"/>
      <c r="E23" s="24"/>
      <c r="F23" s="23">
        <v>-31</v>
      </c>
      <c r="G23" s="23"/>
      <c r="H23" s="23">
        <v>-90</v>
      </c>
      <c r="I23" s="23">
        <v>-17</v>
      </c>
      <c r="J23" s="23">
        <v>-34</v>
      </c>
      <c r="K23" s="23">
        <v>-55</v>
      </c>
      <c r="L23" s="23">
        <v>-25</v>
      </c>
      <c r="M23" s="23">
        <f xml:space="preserve"> -SUM(F23:L23)</f>
        <v>252</v>
      </c>
      <c r="N23" s="23"/>
      <c r="O23" s="23"/>
      <c r="P23" s="23"/>
      <c r="Q23" s="23"/>
      <c r="R23" s="24"/>
      <c r="S23" s="22">
        <f>SUM(F23:R23)</f>
        <v>0</v>
      </c>
      <c r="T23" s="22">
        <f>S23-D23</f>
        <v>0</v>
      </c>
      <c r="U23" s="46"/>
    </row>
    <row r="24" spans="1:21" ht="14" customHeight="1">
      <c r="A24" s="4"/>
      <c r="B24" s="7" t="s">
        <v>27</v>
      </c>
      <c r="C24" s="24"/>
      <c r="D24" s="26">
        <v>-500</v>
      </c>
      <c r="E24" s="41"/>
      <c r="F24" s="23"/>
      <c r="G24" s="23"/>
      <c r="H24" s="23"/>
      <c r="I24" s="23"/>
      <c r="J24" s="23"/>
      <c r="K24" s="23"/>
      <c r="L24" s="23"/>
      <c r="M24" s="23"/>
      <c r="N24" s="23"/>
      <c r="O24" s="23">
        <v>-125</v>
      </c>
      <c r="P24" s="23"/>
      <c r="Q24" s="23"/>
      <c r="R24" s="24"/>
      <c r="S24" s="22">
        <f t="shared" ref="S24:S40" si="3">SUM(F24:R24)</f>
        <v>-125</v>
      </c>
      <c r="T24" s="22">
        <f t="shared" ref="T24:T40" si="4">S24-D24</f>
        <v>375</v>
      </c>
      <c r="U24" s="46"/>
    </row>
    <row r="25" spans="1:21" ht="14" customHeight="1">
      <c r="A25" s="4"/>
      <c r="B25" s="103" t="s">
        <v>65</v>
      </c>
      <c r="C25" s="24"/>
      <c r="D25" s="26">
        <v>-15</v>
      </c>
      <c r="E25" s="41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  <c r="S25" s="22">
        <f>SUM(F25:R25)</f>
        <v>0</v>
      </c>
      <c r="T25" s="22">
        <f>S25-D25</f>
        <v>15</v>
      </c>
      <c r="U25" s="46"/>
    </row>
    <row r="26" spans="1:21" ht="14" customHeight="1">
      <c r="A26" s="4"/>
      <c r="B26" s="7" t="s">
        <v>28</v>
      </c>
      <c r="C26" s="24"/>
      <c r="D26" s="26">
        <v>-500</v>
      </c>
      <c r="E26" s="41"/>
      <c r="F26" s="23">
        <v>-185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  <c r="S26" s="22">
        <f t="shared" si="3"/>
        <v>-185</v>
      </c>
      <c r="T26" s="22">
        <f t="shared" si="4"/>
        <v>315</v>
      </c>
      <c r="U26" s="46"/>
    </row>
    <row r="27" spans="1:21" ht="14" customHeight="1">
      <c r="A27" s="4"/>
      <c r="B27" s="7" t="s">
        <v>29</v>
      </c>
      <c r="C27" s="24"/>
      <c r="D27" s="26">
        <v>-600</v>
      </c>
      <c r="E27" s="41"/>
      <c r="F27" s="23"/>
      <c r="G27" s="23"/>
      <c r="H27" s="23"/>
      <c r="I27" s="23"/>
      <c r="J27" s="23"/>
      <c r="K27" s="23">
        <v>-607</v>
      </c>
      <c r="L27" s="23"/>
      <c r="M27" s="23"/>
      <c r="N27" s="23"/>
      <c r="O27" s="23"/>
      <c r="P27" s="23"/>
      <c r="Q27" s="23"/>
      <c r="R27" s="24"/>
      <c r="S27" s="22">
        <f t="shared" si="3"/>
        <v>-607</v>
      </c>
      <c r="T27" s="22">
        <f t="shared" si="4"/>
        <v>-7</v>
      </c>
      <c r="U27" s="46"/>
    </row>
    <row r="28" spans="1:21" ht="14" customHeight="1">
      <c r="A28" s="4"/>
      <c r="B28" s="7" t="s">
        <v>30</v>
      </c>
      <c r="C28" s="24"/>
      <c r="D28" s="26">
        <v>-410</v>
      </c>
      <c r="E28" s="41"/>
      <c r="F28" s="23">
        <v>-247</v>
      </c>
      <c r="G28" s="23">
        <v>-35</v>
      </c>
      <c r="H28" s="23"/>
      <c r="I28" s="23">
        <v>-61</v>
      </c>
      <c r="J28" s="23"/>
      <c r="K28" s="23"/>
      <c r="L28" s="23"/>
      <c r="M28" s="23"/>
      <c r="N28" s="23"/>
      <c r="O28" s="23"/>
      <c r="P28" s="23"/>
      <c r="Q28" s="23"/>
      <c r="R28" s="24"/>
      <c r="S28" s="22">
        <f t="shared" si="3"/>
        <v>-343</v>
      </c>
      <c r="T28" s="22">
        <f t="shared" si="4"/>
        <v>67</v>
      </c>
      <c r="U28" s="46"/>
    </row>
    <row r="29" spans="1:21" ht="14" customHeight="1">
      <c r="A29" s="4"/>
      <c r="B29" s="6" t="s">
        <v>31</v>
      </c>
      <c r="C29" s="24"/>
      <c r="D29" s="26">
        <v>-600</v>
      </c>
      <c r="E29" s="41"/>
      <c r="F29" s="23">
        <v>-232</v>
      </c>
      <c r="G29" s="23"/>
      <c r="H29" s="23"/>
      <c r="I29" s="23"/>
      <c r="J29" s="23">
        <v>-234</v>
      </c>
      <c r="K29" s="23"/>
      <c r="L29" s="23">
        <v>-248</v>
      </c>
      <c r="M29" s="23"/>
      <c r="N29" s="23">
        <v>-150</v>
      </c>
      <c r="O29" s="23"/>
      <c r="P29" s="23"/>
      <c r="Q29" s="23">
        <v>-150</v>
      </c>
      <c r="R29" s="24"/>
      <c r="S29" s="22">
        <f t="shared" si="3"/>
        <v>-1014</v>
      </c>
      <c r="T29" s="22">
        <f t="shared" si="4"/>
        <v>-414</v>
      </c>
      <c r="U29" s="46"/>
    </row>
    <row r="30" spans="1:21" ht="14" customHeight="1">
      <c r="A30" s="4"/>
      <c r="B30" s="7" t="s">
        <v>32</v>
      </c>
      <c r="C30" s="24"/>
      <c r="D30" s="26">
        <v>-67</v>
      </c>
      <c r="E30" s="41"/>
      <c r="F30" s="23">
        <v>-61</v>
      </c>
      <c r="G30" s="23"/>
      <c r="H30" s="23"/>
      <c r="I30" s="23">
        <v>-29</v>
      </c>
      <c r="J30" s="23"/>
      <c r="K30" s="23"/>
      <c r="L30" s="23">
        <v>-29</v>
      </c>
      <c r="M30" s="23"/>
      <c r="N30" s="23">
        <v>-34</v>
      </c>
      <c r="O30" s="23"/>
      <c r="P30" s="23"/>
      <c r="Q30" s="23"/>
      <c r="R30" s="24"/>
      <c r="S30" s="22">
        <f t="shared" si="3"/>
        <v>-153</v>
      </c>
      <c r="T30" s="22">
        <f t="shared" si="4"/>
        <v>-86</v>
      </c>
      <c r="U30" s="46"/>
    </row>
    <row r="31" spans="1:21" ht="14" customHeight="1">
      <c r="A31" s="4"/>
      <c r="B31" s="103" t="s">
        <v>33</v>
      </c>
      <c r="C31" s="24"/>
      <c r="D31" s="26">
        <v>-550</v>
      </c>
      <c r="E31" s="41"/>
      <c r="F31" s="23">
        <v>-36</v>
      </c>
      <c r="G31" s="23"/>
      <c r="H31" s="23">
        <v>-100</v>
      </c>
      <c r="I31" s="23">
        <v>-54</v>
      </c>
      <c r="J31" s="23">
        <v>-36</v>
      </c>
      <c r="K31" s="23">
        <v>-64</v>
      </c>
      <c r="L31" s="23">
        <v>-36</v>
      </c>
      <c r="M31" s="23">
        <v>-46</v>
      </c>
      <c r="N31" s="23">
        <v>-46</v>
      </c>
      <c r="O31" s="23">
        <v>-45</v>
      </c>
      <c r="P31" s="23">
        <v>-46</v>
      </c>
      <c r="Q31" s="23">
        <v>-45</v>
      </c>
      <c r="R31" s="24"/>
      <c r="S31" s="22">
        <f t="shared" si="3"/>
        <v>-554</v>
      </c>
      <c r="T31" s="22">
        <f t="shared" si="4"/>
        <v>-4</v>
      </c>
      <c r="U31" s="46"/>
    </row>
    <row r="32" spans="1:21" ht="14" customHeight="1">
      <c r="A32" s="4"/>
      <c r="B32" s="7" t="s">
        <v>34</v>
      </c>
      <c r="C32" s="24"/>
      <c r="D32" s="26">
        <v>-250</v>
      </c>
      <c r="E32" s="41"/>
      <c r="F32" s="23"/>
      <c r="G32" s="23"/>
      <c r="H32" s="23"/>
      <c r="I32" s="23"/>
      <c r="J32" s="23"/>
      <c r="K32" s="23"/>
      <c r="L32" s="23"/>
      <c r="M32" s="23"/>
      <c r="N32" s="23"/>
      <c r="O32" s="23">
        <v>-62</v>
      </c>
      <c r="P32" s="23"/>
      <c r="Q32" s="23"/>
      <c r="R32" s="24"/>
      <c r="S32" s="22">
        <f t="shared" si="3"/>
        <v>-62</v>
      </c>
      <c r="T32" s="22">
        <f t="shared" si="4"/>
        <v>188</v>
      </c>
      <c r="U32" s="46"/>
    </row>
    <row r="33" spans="1:21" ht="14" customHeight="1">
      <c r="A33" s="4"/>
      <c r="B33" s="7" t="s">
        <v>55</v>
      </c>
      <c r="C33" s="24"/>
      <c r="D33" s="26">
        <v>-210</v>
      </c>
      <c r="E33" s="41"/>
      <c r="F33" s="23"/>
      <c r="G33" s="23"/>
      <c r="H33" s="23"/>
      <c r="I33" s="23"/>
      <c r="J33" s="23"/>
      <c r="K33" s="23"/>
      <c r="L33" s="23"/>
      <c r="M33" s="23">
        <v>-35</v>
      </c>
      <c r="N33" s="23"/>
      <c r="O33" s="23">
        <v>-35</v>
      </c>
      <c r="P33" s="23"/>
      <c r="Q33" s="23">
        <v>-35</v>
      </c>
      <c r="R33" s="24"/>
      <c r="S33" s="22">
        <f t="shared" si="3"/>
        <v>-105</v>
      </c>
      <c r="T33" s="22">
        <f t="shared" si="4"/>
        <v>105</v>
      </c>
      <c r="U33" s="46"/>
    </row>
    <row r="34" spans="1:21" ht="14" customHeight="1">
      <c r="A34" s="4"/>
      <c r="B34" s="7" t="s">
        <v>77</v>
      </c>
      <c r="C34" s="24"/>
      <c r="D34" s="26">
        <v>-500</v>
      </c>
      <c r="E34" s="41"/>
      <c r="F34" s="23"/>
      <c r="G34" s="23"/>
      <c r="H34" s="23">
        <v>-500</v>
      </c>
      <c r="I34" s="23"/>
      <c r="K34" s="23"/>
      <c r="L34" s="23"/>
      <c r="M34" s="23"/>
      <c r="N34" s="23"/>
      <c r="O34" s="23"/>
      <c r="P34" s="23"/>
      <c r="Q34" s="23"/>
      <c r="R34" s="24"/>
      <c r="S34" s="22">
        <f t="shared" si="3"/>
        <v>-500</v>
      </c>
      <c r="T34" s="22">
        <f t="shared" si="4"/>
        <v>0</v>
      </c>
      <c r="U34" s="46"/>
    </row>
    <row r="35" spans="1:21" ht="14" customHeight="1">
      <c r="A35" s="4"/>
      <c r="B35" s="7" t="s">
        <v>36</v>
      </c>
      <c r="C35" s="24"/>
      <c r="D35" s="26">
        <v>-300</v>
      </c>
      <c r="E35" s="41"/>
      <c r="F35" s="23"/>
      <c r="G35" s="23"/>
      <c r="H35" s="23"/>
      <c r="I35" s="23"/>
      <c r="J35" s="23">
        <v>-75</v>
      </c>
      <c r="K35" s="23"/>
      <c r="L35" s="23"/>
      <c r="M35" s="23"/>
      <c r="N35" s="23"/>
      <c r="O35" s="23"/>
      <c r="P35" s="23"/>
      <c r="Q35" s="23"/>
      <c r="R35" s="24"/>
      <c r="S35" s="22">
        <f t="shared" si="3"/>
        <v>-75</v>
      </c>
      <c r="T35" s="22">
        <f t="shared" si="4"/>
        <v>225</v>
      </c>
      <c r="U35" s="46"/>
    </row>
    <row r="36" spans="1:21" ht="14" customHeight="1">
      <c r="A36" s="4"/>
      <c r="B36" s="7" t="s">
        <v>37</v>
      </c>
      <c r="C36" s="24"/>
      <c r="D36" s="26">
        <v>-300</v>
      </c>
      <c r="E36" s="41"/>
      <c r="F36" s="23"/>
      <c r="G36" s="23"/>
      <c r="H36" s="23"/>
      <c r="I36" s="23">
        <v>-44</v>
      </c>
      <c r="J36" s="23"/>
      <c r="K36" s="23"/>
      <c r="L36" s="23"/>
      <c r="M36" s="23">
        <v>-150</v>
      </c>
      <c r="N36" s="23"/>
      <c r="O36" s="23"/>
      <c r="P36" s="23"/>
      <c r="Q36" s="23"/>
      <c r="R36" s="24"/>
      <c r="S36" s="22">
        <f t="shared" si="3"/>
        <v>-194</v>
      </c>
      <c r="T36" s="22">
        <f t="shared" si="4"/>
        <v>106</v>
      </c>
      <c r="U36" s="46"/>
    </row>
    <row r="37" spans="1:21" ht="14" customHeight="1">
      <c r="A37" s="4"/>
      <c r="B37" s="7" t="s">
        <v>46</v>
      </c>
      <c r="C37" s="24"/>
      <c r="D37" s="26">
        <v>-500</v>
      </c>
      <c r="E37" s="41"/>
      <c r="F37" s="23"/>
      <c r="G37" s="23"/>
      <c r="H37" s="23">
        <v>-500</v>
      </c>
      <c r="I37" s="23"/>
      <c r="J37" s="23"/>
      <c r="K37" s="23"/>
      <c r="L37" s="23"/>
      <c r="M37" s="23"/>
      <c r="N37" s="23"/>
      <c r="O37" s="23"/>
      <c r="P37" s="23"/>
      <c r="Q37" s="23"/>
      <c r="R37" s="24"/>
      <c r="S37" s="22">
        <f t="shared" si="3"/>
        <v>-500</v>
      </c>
      <c r="T37" s="22">
        <f t="shared" si="4"/>
        <v>0</v>
      </c>
      <c r="U37" s="46"/>
    </row>
    <row r="38" spans="1:21" ht="14" customHeight="1">
      <c r="A38" s="4"/>
      <c r="B38" s="7" t="s">
        <v>38</v>
      </c>
      <c r="C38" s="24"/>
      <c r="D38" s="26">
        <v>-100</v>
      </c>
      <c r="E38" s="41"/>
      <c r="F38" s="23"/>
      <c r="G38" s="23"/>
      <c r="H38" s="23"/>
      <c r="I38" s="23"/>
      <c r="J38" s="23"/>
      <c r="K38" s="23"/>
      <c r="L38" s="23"/>
      <c r="M38" s="23"/>
      <c r="N38" s="23">
        <v>-100</v>
      </c>
      <c r="O38" s="23"/>
      <c r="P38" s="23"/>
      <c r="Q38" s="23"/>
      <c r="R38" s="24"/>
      <c r="S38" s="22">
        <f t="shared" si="3"/>
        <v>-100</v>
      </c>
      <c r="T38" s="22">
        <f t="shared" si="4"/>
        <v>0</v>
      </c>
      <c r="U38" s="46"/>
    </row>
    <row r="39" spans="1:21" ht="14" customHeight="1">
      <c r="A39" s="4"/>
      <c r="B39" s="7" t="s">
        <v>17</v>
      </c>
      <c r="C39" s="24"/>
      <c r="D39" s="26"/>
      <c r="E39" s="41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  <c r="S39" s="22">
        <f>SUM(F39:R39)</f>
        <v>0</v>
      </c>
      <c r="T39" s="22">
        <f>S39-D39</f>
        <v>0</v>
      </c>
      <c r="U39" s="46"/>
    </row>
    <row r="40" spans="1:21" ht="14" customHeight="1">
      <c r="A40" s="4"/>
      <c r="B40" s="7" t="s">
        <v>54</v>
      </c>
      <c r="C40" s="24"/>
      <c r="D40" s="26"/>
      <c r="E40" s="41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>
        <v>-4</v>
      </c>
      <c r="R40" s="24"/>
      <c r="S40" s="22">
        <f t="shared" si="3"/>
        <v>-4</v>
      </c>
      <c r="T40" s="22">
        <f t="shared" si="4"/>
        <v>-4</v>
      </c>
      <c r="U40" s="46"/>
    </row>
    <row r="41" spans="1:21" ht="14" customHeight="1">
      <c r="A41" s="4"/>
      <c r="B41" s="7" t="s">
        <v>82</v>
      </c>
      <c r="C41" s="24"/>
      <c r="D41" s="26">
        <v>-800</v>
      </c>
      <c r="E41" s="41"/>
      <c r="F41" s="23"/>
      <c r="G41" s="23"/>
      <c r="H41" s="23"/>
      <c r="I41" s="23"/>
      <c r="J41" s="23"/>
      <c r="K41" s="23"/>
      <c r="L41" s="23"/>
      <c r="M41" s="23">
        <v>-800</v>
      </c>
      <c r="N41" s="23"/>
      <c r="O41" s="23"/>
      <c r="P41" s="23"/>
      <c r="Q41" s="23"/>
      <c r="R41" s="24"/>
      <c r="S41" s="22">
        <f xml:space="preserve"> SUM(F41:R41)</f>
        <v>-800</v>
      </c>
      <c r="T41" s="22"/>
      <c r="U41" s="46"/>
    </row>
    <row r="42" spans="1:21" ht="14" customHeight="1">
      <c r="A42" s="4"/>
      <c r="B42" s="7" t="s">
        <v>61</v>
      </c>
      <c r="C42" s="24"/>
      <c r="D42" s="26"/>
      <c r="E42" s="41"/>
      <c r="F42" s="23"/>
      <c r="G42" s="23"/>
      <c r="H42" s="23"/>
      <c r="I42" s="23"/>
      <c r="J42" s="23"/>
      <c r="K42" s="23">
        <v>-210</v>
      </c>
      <c r="L42" s="23"/>
      <c r="M42" s="23"/>
      <c r="N42" s="23"/>
      <c r="O42" s="23"/>
      <c r="P42" s="23"/>
      <c r="Q42" s="23"/>
      <c r="R42" s="24"/>
      <c r="S42" s="22">
        <f>SUM(F42:R42)</f>
        <v>-210</v>
      </c>
      <c r="T42" s="22"/>
      <c r="U42" s="46"/>
    </row>
    <row r="43" spans="1:21" ht="14" customHeight="1">
      <c r="A43" s="4"/>
      <c r="B43" s="7"/>
      <c r="C43" s="24"/>
      <c r="D43" s="22"/>
      <c r="E43" s="24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4"/>
      <c r="S43" s="22"/>
      <c r="T43" s="22"/>
      <c r="U43" s="46"/>
    </row>
    <row r="44" spans="1:21" ht="14" customHeight="1">
      <c r="A44" s="4"/>
      <c r="B44" s="14" t="s">
        <v>18</v>
      </c>
      <c r="C44" s="24"/>
      <c r="D44" s="25">
        <f>SUM(D23:D43)</f>
        <v>-6202</v>
      </c>
      <c r="E44" s="24"/>
      <c r="F44" s="25">
        <f t="shared" ref="F44:Q44" si="5">SUM(F23:F43)</f>
        <v>-792</v>
      </c>
      <c r="G44" s="25">
        <f t="shared" si="5"/>
        <v>-35</v>
      </c>
      <c r="H44" s="25">
        <f t="shared" si="5"/>
        <v>-1190</v>
      </c>
      <c r="I44" s="25">
        <f t="shared" si="5"/>
        <v>-205</v>
      </c>
      <c r="J44" s="25">
        <f t="shared" si="5"/>
        <v>-379</v>
      </c>
      <c r="K44" s="25">
        <f t="shared" si="5"/>
        <v>-936</v>
      </c>
      <c r="L44" s="25">
        <f t="shared" si="5"/>
        <v>-338</v>
      </c>
      <c r="M44" s="25">
        <f t="shared" si="5"/>
        <v>-779</v>
      </c>
      <c r="N44" s="25">
        <f t="shared" si="5"/>
        <v>-330</v>
      </c>
      <c r="O44" s="25">
        <f t="shared" si="5"/>
        <v>-267</v>
      </c>
      <c r="P44" s="25">
        <f t="shared" si="5"/>
        <v>-46</v>
      </c>
      <c r="Q44" s="25">
        <f t="shared" si="5"/>
        <v>-234</v>
      </c>
      <c r="R44" s="24"/>
      <c r="S44" s="25">
        <f>SUM(S23:S43)</f>
        <v>-5531</v>
      </c>
      <c r="T44" s="25">
        <f>SUM(T23:T43)</f>
        <v>881</v>
      </c>
      <c r="U44" s="46"/>
    </row>
    <row r="45" spans="1:21" ht="14" customHeight="1">
      <c r="A45" s="4"/>
      <c r="B45" s="2"/>
      <c r="C45" s="24"/>
      <c r="D45" s="22"/>
      <c r="E45" s="24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22"/>
      <c r="T45" s="22"/>
      <c r="U45" s="46"/>
    </row>
    <row r="46" spans="1:21" ht="14" customHeight="1">
      <c r="A46" s="4"/>
      <c r="B46" s="5" t="s">
        <v>19</v>
      </c>
      <c r="C46" s="24"/>
      <c r="D46" s="22"/>
      <c r="E46" s="24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  <c r="S46" s="22"/>
      <c r="T46" s="22"/>
      <c r="U46" s="46"/>
    </row>
    <row r="47" spans="1:21" ht="14" customHeight="1">
      <c r="A47" s="4"/>
      <c r="B47" s="2"/>
      <c r="C47" s="24"/>
      <c r="D47" s="22"/>
      <c r="E47" s="24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4"/>
      <c r="S47" s="22"/>
      <c r="T47" s="22"/>
      <c r="U47" s="46"/>
    </row>
    <row r="48" spans="1:21" ht="14" customHeight="1">
      <c r="A48" s="4"/>
      <c r="B48" s="7" t="s">
        <v>20</v>
      </c>
      <c r="C48" s="24"/>
      <c r="D48" s="22">
        <v>-20372</v>
      </c>
      <c r="E48" s="24"/>
      <c r="F48" s="23"/>
      <c r="G48" s="23"/>
      <c r="H48" s="23"/>
      <c r="I48" s="23"/>
      <c r="J48" s="23"/>
      <c r="K48" s="23"/>
      <c r="L48" s="23"/>
      <c r="M48" s="23">
        <v>-20372</v>
      </c>
      <c r="N48" s="23"/>
      <c r="O48" s="23"/>
      <c r="P48" s="23"/>
      <c r="Q48" s="23"/>
      <c r="R48" s="24"/>
      <c r="S48" s="22">
        <f t="shared" ref="S48:S54" si="6">SUM(F48:R48)</f>
        <v>-20372</v>
      </c>
      <c r="T48" s="22">
        <f t="shared" ref="T48:T54" si="7">S48-D48</f>
        <v>0</v>
      </c>
      <c r="U48" s="46"/>
    </row>
    <row r="49" spans="1:21" ht="14" customHeight="1">
      <c r="A49" s="4"/>
      <c r="B49" s="117" t="s">
        <v>22</v>
      </c>
      <c r="C49" s="24"/>
      <c r="D49" s="22">
        <v>-1173</v>
      </c>
      <c r="E49" s="24"/>
      <c r="F49" s="23"/>
      <c r="G49" s="23"/>
      <c r="H49" s="23"/>
      <c r="I49" s="23"/>
      <c r="J49" s="23"/>
      <c r="K49" s="23"/>
      <c r="L49" s="23"/>
      <c r="M49" s="23">
        <v>-1173</v>
      </c>
      <c r="N49" s="23"/>
      <c r="O49" s="23"/>
      <c r="P49" s="23"/>
      <c r="Q49" s="23"/>
      <c r="R49" s="24"/>
      <c r="S49" s="22">
        <f t="shared" si="6"/>
        <v>-1173</v>
      </c>
      <c r="T49" s="22">
        <f t="shared" si="7"/>
        <v>0</v>
      </c>
      <c r="U49" s="46"/>
    </row>
    <row r="50" spans="1:21" ht="14" customHeight="1">
      <c r="A50" s="4"/>
      <c r="B50" s="7" t="s">
        <v>35</v>
      </c>
      <c r="C50" s="24"/>
      <c r="D50" s="26">
        <v>-250</v>
      </c>
      <c r="E50" s="41"/>
      <c r="F50" s="23"/>
      <c r="G50" s="23"/>
      <c r="H50" s="23">
        <v>-350</v>
      </c>
      <c r="I50" s="23"/>
      <c r="J50" s="23"/>
      <c r="K50" s="23"/>
      <c r="L50" s="23"/>
      <c r="M50" s="23"/>
      <c r="N50" s="23"/>
      <c r="O50" s="23">
        <v>-125</v>
      </c>
      <c r="P50" s="23"/>
      <c r="Q50" s="23"/>
      <c r="R50" s="24"/>
      <c r="S50" s="22">
        <f t="shared" si="6"/>
        <v>-475</v>
      </c>
      <c r="T50" s="22">
        <f t="shared" si="7"/>
        <v>-225</v>
      </c>
      <c r="U50" s="46"/>
    </row>
    <row r="51" spans="1:21" ht="14" customHeight="1">
      <c r="A51" s="4"/>
      <c r="B51" s="6" t="s">
        <v>24</v>
      </c>
      <c r="C51" s="24"/>
      <c r="D51" s="22">
        <v>-1500</v>
      </c>
      <c r="E51" s="24"/>
      <c r="F51" s="23"/>
      <c r="G51" s="23"/>
      <c r="H51" s="23"/>
      <c r="I51" s="23"/>
      <c r="J51" s="23"/>
      <c r="K51" s="23"/>
      <c r="L51" s="23"/>
      <c r="M51" s="23">
        <v>-1500</v>
      </c>
      <c r="N51" s="23"/>
      <c r="O51" s="23"/>
      <c r="P51" s="23"/>
      <c r="Q51" s="23"/>
      <c r="R51" s="24"/>
      <c r="S51" s="22">
        <f t="shared" si="6"/>
        <v>-1500</v>
      </c>
      <c r="T51" s="22">
        <f t="shared" si="7"/>
        <v>0</v>
      </c>
      <c r="U51" s="46"/>
    </row>
    <row r="52" spans="1:21" ht="14" customHeight="1">
      <c r="A52" s="4"/>
      <c r="B52" s="6" t="s">
        <v>25</v>
      </c>
      <c r="C52" s="24"/>
      <c r="D52" s="22">
        <v>-4700</v>
      </c>
      <c r="E52" s="24"/>
      <c r="F52" s="23"/>
      <c r="H52" s="23"/>
      <c r="I52" s="23">
        <v>-4700</v>
      </c>
      <c r="J52" s="23"/>
      <c r="K52" s="23"/>
      <c r="L52" s="23"/>
      <c r="M52" s="23"/>
      <c r="N52" s="23"/>
      <c r="O52" s="23"/>
      <c r="P52" s="23"/>
      <c r="Q52" s="23"/>
      <c r="R52" s="24"/>
      <c r="S52" s="22">
        <f t="shared" si="6"/>
        <v>-4700</v>
      </c>
      <c r="T52" s="22">
        <f t="shared" si="7"/>
        <v>0</v>
      </c>
      <c r="U52" s="46"/>
    </row>
    <row r="53" spans="1:21" ht="14" customHeight="1">
      <c r="A53" s="4"/>
      <c r="B53" s="6" t="s">
        <v>26</v>
      </c>
      <c r="C53" s="24"/>
      <c r="D53" s="22">
        <v>0</v>
      </c>
      <c r="E53" s="24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4"/>
      <c r="S53" s="22">
        <f t="shared" si="6"/>
        <v>0</v>
      </c>
      <c r="T53" s="22">
        <f t="shared" si="7"/>
        <v>0</v>
      </c>
      <c r="U53" s="46"/>
    </row>
    <row r="54" spans="1:21" ht="14" customHeight="1">
      <c r="A54" s="4"/>
      <c r="B54" s="6" t="s">
        <v>45</v>
      </c>
      <c r="C54" s="24"/>
      <c r="D54" s="22">
        <v>-800</v>
      </c>
      <c r="E54" s="24"/>
      <c r="F54" s="23"/>
      <c r="G54" s="23"/>
      <c r="H54" s="23">
        <v>-800</v>
      </c>
      <c r="I54" s="23"/>
      <c r="J54" s="23"/>
      <c r="K54" s="23"/>
      <c r="L54" s="23"/>
      <c r="M54" s="23"/>
      <c r="N54" s="23"/>
      <c r="O54" s="23"/>
      <c r="P54" s="23"/>
      <c r="Q54" s="23"/>
      <c r="R54" s="24"/>
      <c r="S54" s="22">
        <f t="shared" si="6"/>
        <v>-800</v>
      </c>
      <c r="T54" s="22">
        <f t="shared" si="7"/>
        <v>0</v>
      </c>
      <c r="U54" s="46"/>
    </row>
    <row r="55" spans="1:21" ht="14" customHeight="1">
      <c r="A55" s="4"/>
      <c r="B55" s="6"/>
      <c r="C55" s="24"/>
      <c r="D55" s="22"/>
      <c r="E55" s="24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4"/>
      <c r="S55" s="22"/>
      <c r="T55" s="22"/>
      <c r="U55" s="46"/>
    </row>
    <row r="56" spans="1:21" ht="14" customHeight="1">
      <c r="A56" s="4"/>
      <c r="B56" s="14" t="s">
        <v>18</v>
      </c>
      <c r="C56" s="24"/>
      <c r="D56" s="25">
        <f>SUM(D48:D55)</f>
        <v>-28795</v>
      </c>
      <c r="E56" s="24"/>
      <c r="F56" s="25">
        <f t="shared" ref="F56:Q56" si="8">SUM(F48:F55)</f>
        <v>0</v>
      </c>
      <c r="G56" s="25">
        <f t="shared" si="8"/>
        <v>0</v>
      </c>
      <c r="H56" s="25">
        <f t="shared" si="8"/>
        <v>-1150</v>
      </c>
      <c r="I56" s="25">
        <f t="shared" si="8"/>
        <v>-4700</v>
      </c>
      <c r="J56" s="25">
        <f t="shared" si="8"/>
        <v>0</v>
      </c>
      <c r="K56" s="25">
        <f t="shared" si="8"/>
        <v>0</v>
      </c>
      <c r="L56" s="25">
        <f t="shared" si="8"/>
        <v>0</v>
      </c>
      <c r="M56" s="25">
        <f t="shared" si="8"/>
        <v>-23045</v>
      </c>
      <c r="N56" s="25">
        <f t="shared" si="8"/>
        <v>0</v>
      </c>
      <c r="O56" s="25">
        <f t="shared" si="8"/>
        <v>-125</v>
      </c>
      <c r="P56" s="25">
        <f t="shared" si="8"/>
        <v>0</v>
      </c>
      <c r="Q56" s="25">
        <f t="shared" si="8"/>
        <v>0</v>
      </c>
      <c r="R56" s="24"/>
      <c r="S56" s="25">
        <f>SUM(S48:S55)</f>
        <v>-29020</v>
      </c>
      <c r="T56" s="25">
        <f>SUM(T48:T55)</f>
        <v>-225</v>
      </c>
      <c r="U56" s="46"/>
    </row>
    <row r="57" spans="1:21" ht="14" customHeight="1">
      <c r="A57" s="4"/>
      <c r="B57" s="35"/>
      <c r="C57" s="24"/>
      <c r="D57" s="22"/>
      <c r="E57" s="24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24"/>
      <c r="S57" s="22"/>
      <c r="T57" s="22"/>
      <c r="U57" s="46"/>
    </row>
    <row r="58" spans="1:21" ht="14" customHeight="1">
      <c r="A58" s="4"/>
      <c r="B58" s="5" t="s">
        <v>52</v>
      </c>
      <c r="C58" s="24"/>
      <c r="D58" s="22"/>
      <c r="E58" s="24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24"/>
      <c r="S58" s="22"/>
      <c r="T58" s="22"/>
      <c r="U58" s="46"/>
    </row>
    <row r="59" spans="1:21" ht="14" customHeight="1">
      <c r="A59" s="4"/>
      <c r="B59" s="35" t="s">
        <v>53</v>
      </c>
      <c r="C59" s="24"/>
      <c r="D59" s="22"/>
      <c r="E59" s="24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24"/>
      <c r="S59" s="22">
        <f>SUM(F59:R59)</f>
        <v>0</v>
      </c>
      <c r="T59" s="22">
        <f>S59-D59</f>
        <v>0</v>
      </c>
      <c r="U59" s="46"/>
    </row>
    <row r="60" spans="1:21" ht="14" customHeight="1">
      <c r="A60" s="4"/>
      <c r="B60" s="35" t="s">
        <v>53</v>
      </c>
      <c r="C60" s="24"/>
      <c r="D60" s="22"/>
      <c r="E60" s="24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24"/>
      <c r="S60" s="22">
        <f>SUM(F60:R60)</f>
        <v>0</v>
      </c>
      <c r="T60" s="22">
        <f>S60-D60</f>
        <v>0</v>
      </c>
      <c r="U60" s="46"/>
    </row>
    <row r="61" spans="1:21" ht="14" customHeight="1">
      <c r="A61" s="4"/>
      <c r="B61" s="35"/>
      <c r="C61" s="24"/>
      <c r="D61" s="22"/>
      <c r="E61" s="24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24"/>
      <c r="S61" s="22"/>
      <c r="T61" s="22"/>
      <c r="U61" s="46"/>
    </row>
    <row r="62" spans="1:21" ht="14" customHeight="1">
      <c r="A62" s="4"/>
      <c r="B62" s="14" t="s">
        <v>18</v>
      </c>
      <c r="C62" s="24"/>
      <c r="D62" s="25">
        <f t="shared" ref="D62:T62" si="9">SUM(D58:D61)</f>
        <v>0</v>
      </c>
      <c r="E62" s="24"/>
      <c r="F62" s="25">
        <f t="shared" si="9"/>
        <v>0</v>
      </c>
      <c r="G62" s="25">
        <f t="shared" si="9"/>
        <v>0</v>
      </c>
      <c r="H62" s="25">
        <f t="shared" si="9"/>
        <v>0</v>
      </c>
      <c r="I62" s="25">
        <f t="shared" si="9"/>
        <v>0</v>
      </c>
      <c r="J62" s="25">
        <f t="shared" si="9"/>
        <v>0</v>
      </c>
      <c r="K62" s="25">
        <f t="shared" si="9"/>
        <v>0</v>
      </c>
      <c r="L62" s="25">
        <f t="shared" si="9"/>
        <v>0</v>
      </c>
      <c r="M62" s="25">
        <f t="shared" si="9"/>
        <v>0</v>
      </c>
      <c r="N62" s="25">
        <f t="shared" si="9"/>
        <v>0</v>
      </c>
      <c r="O62" s="25">
        <f t="shared" si="9"/>
        <v>0</v>
      </c>
      <c r="P62" s="25">
        <f t="shared" si="9"/>
        <v>0</v>
      </c>
      <c r="Q62" s="25">
        <f t="shared" si="9"/>
        <v>0</v>
      </c>
      <c r="R62" s="24"/>
      <c r="S62" s="25">
        <f t="shared" si="9"/>
        <v>0</v>
      </c>
      <c r="T62" s="25">
        <f t="shared" si="9"/>
        <v>0</v>
      </c>
      <c r="U62" s="46"/>
    </row>
    <row r="63" spans="1:21" ht="14" customHeight="1" thickBot="1">
      <c r="A63" s="4"/>
      <c r="B63" s="2"/>
      <c r="C63" s="24"/>
      <c r="D63" s="22"/>
      <c r="E63" s="24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4"/>
      <c r="S63" s="22"/>
      <c r="T63" s="22"/>
      <c r="U63" s="46"/>
    </row>
    <row r="64" spans="1:21" ht="14" customHeight="1">
      <c r="A64" s="4"/>
      <c r="B64" s="12" t="s">
        <v>39</v>
      </c>
      <c r="C64" s="29"/>
      <c r="D64" s="27"/>
      <c r="E64" s="29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9"/>
      <c r="S64" s="27"/>
      <c r="T64" s="42"/>
      <c r="U64" s="46"/>
    </row>
    <row r="65" spans="1:21" ht="14" customHeight="1">
      <c r="A65" s="4"/>
      <c r="B65" s="9"/>
      <c r="C65" s="32"/>
      <c r="D65" s="30"/>
      <c r="E65" s="32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2"/>
      <c r="S65" s="30"/>
      <c r="T65" s="43"/>
      <c r="U65" s="46"/>
    </row>
    <row r="66" spans="1:21" ht="14" customHeight="1">
      <c r="A66" s="4"/>
      <c r="B66" s="9" t="s">
        <v>21</v>
      </c>
      <c r="C66" s="32"/>
      <c r="D66" s="30">
        <v>-4000</v>
      </c>
      <c r="E66" s="32"/>
      <c r="F66" s="31">
        <f>+D66</f>
        <v>-4000</v>
      </c>
      <c r="G66" s="31">
        <f>+F66</f>
        <v>-4000</v>
      </c>
      <c r="H66" s="31">
        <f t="shared" ref="H66:Q67" si="10">+G66</f>
        <v>-4000</v>
      </c>
      <c r="I66" s="31">
        <f t="shared" si="10"/>
        <v>-4000</v>
      </c>
      <c r="J66" s="31">
        <f t="shared" si="10"/>
        <v>-4000</v>
      </c>
      <c r="K66" s="31">
        <f t="shared" si="10"/>
        <v>-4000</v>
      </c>
      <c r="L66" s="31">
        <f t="shared" si="10"/>
        <v>-4000</v>
      </c>
      <c r="M66" s="31">
        <f t="shared" si="10"/>
        <v>-4000</v>
      </c>
      <c r="N66" s="31">
        <f t="shared" si="10"/>
        <v>-4000</v>
      </c>
      <c r="O66" s="31">
        <f t="shared" si="10"/>
        <v>-4000</v>
      </c>
      <c r="P66" s="31">
        <f t="shared" si="10"/>
        <v>-4000</v>
      </c>
      <c r="Q66" s="31">
        <f t="shared" si="10"/>
        <v>-4000</v>
      </c>
      <c r="R66" s="32"/>
      <c r="S66" s="30"/>
      <c r="T66" s="43"/>
      <c r="U66" s="46"/>
    </row>
    <row r="67" spans="1:21" ht="14" customHeight="1">
      <c r="A67" s="4"/>
      <c r="B67" s="9" t="s">
        <v>44</v>
      </c>
      <c r="C67" s="32"/>
      <c r="D67" s="30">
        <v>-3000</v>
      </c>
      <c r="E67" s="32"/>
      <c r="F67" s="31">
        <f>+D67</f>
        <v>-3000</v>
      </c>
      <c r="G67" s="31">
        <f>+F67</f>
        <v>-3000</v>
      </c>
      <c r="H67" s="31">
        <f t="shared" si="10"/>
        <v>-3000</v>
      </c>
      <c r="I67" s="31">
        <f t="shared" si="10"/>
        <v>-3000</v>
      </c>
      <c r="J67" s="31">
        <f t="shared" si="10"/>
        <v>-3000</v>
      </c>
      <c r="K67" s="31">
        <f t="shared" si="10"/>
        <v>-3000</v>
      </c>
      <c r="L67" s="31">
        <f t="shared" si="10"/>
        <v>-3000</v>
      </c>
      <c r="M67" s="31">
        <f t="shared" si="10"/>
        <v>-3000</v>
      </c>
      <c r="N67" s="31">
        <f t="shared" si="10"/>
        <v>-3000</v>
      </c>
      <c r="O67" s="31">
        <f t="shared" si="10"/>
        <v>-3000</v>
      </c>
      <c r="P67" s="31">
        <f t="shared" si="10"/>
        <v>-3000</v>
      </c>
      <c r="Q67" s="31">
        <f t="shared" si="10"/>
        <v>-3000</v>
      </c>
      <c r="R67" s="32"/>
      <c r="S67" s="30"/>
      <c r="T67" s="43"/>
      <c r="U67" s="46"/>
    </row>
    <row r="68" spans="1:21" ht="14" customHeight="1">
      <c r="A68" s="4"/>
      <c r="B68" s="9"/>
      <c r="C68" s="32"/>
      <c r="D68" s="30"/>
      <c r="E68" s="32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2"/>
      <c r="S68" s="30"/>
      <c r="T68" s="43"/>
      <c r="U68" s="46"/>
    </row>
    <row r="69" spans="1:21" ht="14" customHeight="1" thickBot="1">
      <c r="A69" s="4"/>
      <c r="B69" s="10" t="s">
        <v>40</v>
      </c>
      <c r="C69" s="34"/>
      <c r="D69" s="33">
        <f>SUM(D66:D68)</f>
        <v>-7000</v>
      </c>
      <c r="E69" s="34"/>
      <c r="F69" s="58">
        <f t="shared" ref="F69:Q69" si="11">SUM(F66:F68)</f>
        <v>-7000</v>
      </c>
      <c r="G69" s="58">
        <f t="shared" si="11"/>
        <v>-7000</v>
      </c>
      <c r="H69" s="58">
        <f t="shared" si="11"/>
        <v>-7000</v>
      </c>
      <c r="I69" s="58">
        <f t="shared" si="11"/>
        <v>-7000</v>
      </c>
      <c r="J69" s="58">
        <f t="shared" si="11"/>
        <v>-7000</v>
      </c>
      <c r="K69" s="58">
        <f t="shared" si="11"/>
        <v>-7000</v>
      </c>
      <c r="L69" s="58">
        <f t="shared" si="11"/>
        <v>-7000</v>
      </c>
      <c r="M69" s="58">
        <f t="shared" si="11"/>
        <v>-7000</v>
      </c>
      <c r="N69" s="58">
        <f t="shared" si="11"/>
        <v>-7000</v>
      </c>
      <c r="O69" s="58">
        <f t="shared" si="11"/>
        <v>-7000</v>
      </c>
      <c r="P69" s="58">
        <f t="shared" si="11"/>
        <v>-7000</v>
      </c>
      <c r="Q69" s="58">
        <f t="shared" si="11"/>
        <v>-7000</v>
      </c>
      <c r="R69" s="34"/>
      <c r="S69" s="33"/>
      <c r="T69" s="44"/>
      <c r="U69" s="46"/>
    </row>
    <row r="70" spans="1:21" ht="14" customHeight="1">
      <c r="A70" s="4"/>
      <c r="B70" s="1"/>
      <c r="C70" s="38"/>
      <c r="D70" s="18"/>
      <c r="E70" s="38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38"/>
      <c r="S70" s="18"/>
      <c r="T70" s="18"/>
      <c r="U70" s="46"/>
    </row>
    <row r="71" spans="1:21" ht="14" customHeight="1">
      <c r="A71" s="4"/>
      <c r="B71" s="1"/>
      <c r="C71" s="38"/>
      <c r="D71" s="18"/>
      <c r="E71" s="38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38"/>
      <c r="S71" s="18"/>
      <c r="T71" s="18"/>
      <c r="U71" s="46"/>
    </row>
    <row r="72" spans="1:21" ht="14" customHeight="1" thickBot="1">
      <c r="A72" s="4"/>
      <c r="B72" s="101" t="s">
        <v>71</v>
      </c>
      <c r="C72" s="38"/>
      <c r="D72" s="77">
        <f>SUM(D7+D19+D44+D56)</f>
        <v>17278</v>
      </c>
      <c r="E72" s="38"/>
      <c r="F72" s="20">
        <f t="shared" ref="F72:Q72" si="12">SUM(F7+F19+F44+F56)</f>
        <v>35483</v>
      </c>
      <c r="G72" s="20">
        <f t="shared" si="12"/>
        <v>35448</v>
      </c>
      <c r="H72" s="20">
        <f t="shared" si="12"/>
        <v>33108</v>
      </c>
      <c r="I72" s="20">
        <f t="shared" si="12"/>
        <v>39882</v>
      </c>
      <c r="J72" s="20">
        <f t="shared" si="12"/>
        <v>39503</v>
      </c>
      <c r="K72" s="20">
        <f t="shared" si="12"/>
        <v>42567</v>
      </c>
      <c r="L72" s="20">
        <f t="shared" si="12"/>
        <v>42229</v>
      </c>
      <c r="M72" s="20">
        <f t="shared" si="12"/>
        <v>18405</v>
      </c>
      <c r="N72" s="20">
        <f t="shared" si="12"/>
        <v>18075</v>
      </c>
      <c r="O72" s="20">
        <f t="shared" si="12"/>
        <v>17683</v>
      </c>
      <c r="P72" s="20">
        <f t="shared" si="12"/>
        <v>17637</v>
      </c>
      <c r="Q72" s="20">
        <f t="shared" si="12"/>
        <v>17403</v>
      </c>
      <c r="R72" s="38"/>
      <c r="S72" s="18"/>
      <c r="T72" s="18"/>
      <c r="U72" s="46"/>
    </row>
    <row r="73" spans="1:21" ht="14" customHeight="1">
      <c r="A73" s="4"/>
      <c r="B73" s="5"/>
      <c r="C73" s="38"/>
      <c r="D73" s="78"/>
      <c r="E73" s="38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38"/>
      <c r="S73" s="18"/>
      <c r="T73" s="18"/>
      <c r="U73" s="46"/>
    </row>
    <row r="74" spans="1:21" ht="14" customHeight="1">
      <c r="A74" s="4"/>
      <c r="B74" s="4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8"/>
      <c r="T74" s="18"/>
      <c r="U74" s="46"/>
    </row>
    <row r="75" spans="1:21" ht="14" customHeight="1">
      <c r="A75" s="4"/>
      <c r="B75" s="100" t="s">
        <v>70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8"/>
      <c r="T75" s="18"/>
      <c r="U75" s="46"/>
    </row>
    <row r="76" spans="1:21" ht="14" customHeight="1">
      <c r="A76" s="4"/>
      <c r="B76" s="4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8"/>
      <c r="T76" s="18"/>
      <c r="U76" s="46"/>
    </row>
    <row r="77" spans="1:21" ht="14" customHeight="1">
      <c r="A77" s="4"/>
      <c r="B77" s="60" t="s">
        <v>14</v>
      </c>
      <c r="C77" s="38"/>
      <c r="D77" s="18">
        <f>+'2020-21'!L75+D13+D15+D44</f>
        <v>14812</v>
      </c>
      <c r="E77" s="38"/>
      <c r="F77" s="61">
        <f>+'2020-21'!L75+F13+F15+F44</f>
        <v>16222</v>
      </c>
      <c r="G77" s="61">
        <f t="shared" ref="G77:Q77" si="13">+F77+G13+G15+G44</f>
        <v>16187</v>
      </c>
      <c r="H77" s="61">
        <f t="shared" si="13"/>
        <v>14997</v>
      </c>
      <c r="I77" s="61">
        <f t="shared" si="13"/>
        <v>14792</v>
      </c>
      <c r="J77" s="61">
        <f t="shared" si="13"/>
        <v>14413</v>
      </c>
      <c r="K77" s="61">
        <f t="shared" si="13"/>
        <v>17477</v>
      </c>
      <c r="L77" s="61">
        <f t="shared" si="13"/>
        <v>17139</v>
      </c>
      <c r="M77" s="61">
        <f t="shared" si="13"/>
        <v>16360</v>
      </c>
      <c r="N77" s="61">
        <f t="shared" si="13"/>
        <v>16030</v>
      </c>
      <c r="O77" s="61">
        <f t="shared" si="13"/>
        <v>15763</v>
      </c>
      <c r="P77" s="61">
        <f t="shared" si="13"/>
        <v>15717</v>
      </c>
      <c r="Q77" s="61">
        <f t="shared" si="13"/>
        <v>15483</v>
      </c>
      <c r="R77" s="38"/>
      <c r="S77" s="18"/>
      <c r="T77" s="18"/>
      <c r="U77" s="46"/>
    </row>
    <row r="78" spans="1:21" ht="14" customHeight="1">
      <c r="A78" s="4"/>
      <c r="B78" s="60" t="s">
        <v>15</v>
      </c>
      <c r="C78" s="38"/>
      <c r="D78" s="18">
        <f>+'2020-21'!L76+D14+D56</f>
        <v>2466</v>
      </c>
      <c r="E78" s="38"/>
      <c r="F78" s="61">
        <f>+'2020-21'!L76+F14+F56</f>
        <v>19261</v>
      </c>
      <c r="G78" s="61">
        <f t="shared" ref="G78:Q78" si="14">+F78+G14+G56</f>
        <v>19261</v>
      </c>
      <c r="H78" s="61">
        <f t="shared" si="14"/>
        <v>18111</v>
      </c>
      <c r="I78" s="61">
        <f t="shared" si="14"/>
        <v>25090</v>
      </c>
      <c r="J78" s="61">
        <f t="shared" si="14"/>
        <v>25090</v>
      </c>
      <c r="K78" s="61">
        <f t="shared" si="14"/>
        <v>25090</v>
      </c>
      <c r="L78" s="61">
        <f t="shared" si="14"/>
        <v>25090</v>
      </c>
      <c r="M78" s="61">
        <f t="shared" si="14"/>
        <v>2045</v>
      </c>
      <c r="N78" s="61">
        <f t="shared" si="14"/>
        <v>2045</v>
      </c>
      <c r="O78" s="61">
        <f t="shared" si="14"/>
        <v>1920</v>
      </c>
      <c r="P78" s="61">
        <f t="shared" si="14"/>
        <v>1920</v>
      </c>
      <c r="Q78" s="61">
        <f t="shared" si="14"/>
        <v>1920</v>
      </c>
      <c r="R78" s="38"/>
      <c r="S78" s="18"/>
      <c r="T78" s="18"/>
      <c r="U78" s="46"/>
    </row>
    <row r="79" spans="1:21" ht="14" customHeight="1">
      <c r="A79" s="4"/>
      <c r="B79" s="60" t="s">
        <v>17</v>
      </c>
      <c r="C79" s="38"/>
      <c r="D79" s="18">
        <f>+'2020-21'!L77+D16+D62</f>
        <v>0</v>
      </c>
      <c r="E79" s="38"/>
      <c r="F79" s="61">
        <f>+'2020-21'!L77+F16+F62</f>
        <v>0</v>
      </c>
      <c r="G79" s="61">
        <f t="shared" ref="G79:Q79" si="15">+F79+G16+G62</f>
        <v>0</v>
      </c>
      <c r="H79" s="61">
        <f t="shared" si="15"/>
        <v>0</v>
      </c>
      <c r="I79" s="61">
        <f t="shared" si="15"/>
        <v>0</v>
      </c>
      <c r="J79" s="61">
        <f t="shared" si="15"/>
        <v>0</v>
      </c>
      <c r="K79" s="61">
        <f t="shared" si="15"/>
        <v>0</v>
      </c>
      <c r="L79" s="61">
        <f t="shared" si="15"/>
        <v>0</v>
      </c>
      <c r="M79" s="61">
        <f t="shared" si="15"/>
        <v>0</v>
      </c>
      <c r="N79" s="61">
        <f t="shared" si="15"/>
        <v>0</v>
      </c>
      <c r="O79" s="61">
        <f t="shared" si="15"/>
        <v>0</v>
      </c>
      <c r="P79" s="61">
        <f t="shared" si="15"/>
        <v>0</v>
      </c>
      <c r="Q79" s="61">
        <f t="shared" si="15"/>
        <v>0</v>
      </c>
      <c r="R79" s="38"/>
      <c r="S79" s="18"/>
      <c r="T79" s="18"/>
      <c r="U79" s="4"/>
    </row>
    <row r="80" spans="1:21" ht="14" customHeight="1">
      <c r="A80" s="4"/>
      <c r="B80" s="68" t="s">
        <v>58</v>
      </c>
      <c r="C80" s="38"/>
      <c r="D80" s="69">
        <f t="shared" ref="D80:Q80" si="16">SUM(D77:D79)</f>
        <v>17278</v>
      </c>
      <c r="E80" s="38"/>
      <c r="F80" s="70">
        <f t="shared" si="16"/>
        <v>35483</v>
      </c>
      <c r="G80" s="70">
        <f t="shared" si="16"/>
        <v>35448</v>
      </c>
      <c r="H80" s="70">
        <f t="shared" si="16"/>
        <v>33108</v>
      </c>
      <c r="I80" s="70">
        <f t="shared" si="16"/>
        <v>39882</v>
      </c>
      <c r="J80" s="70">
        <f t="shared" si="16"/>
        <v>39503</v>
      </c>
      <c r="K80" s="70">
        <f t="shared" si="16"/>
        <v>42567</v>
      </c>
      <c r="L80" s="70">
        <f t="shared" si="16"/>
        <v>42229</v>
      </c>
      <c r="M80" s="70">
        <f t="shared" si="16"/>
        <v>18405</v>
      </c>
      <c r="N80" s="70">
        <f t="shared" si="16"/>
        <v>18075</v>
      </c>
      <c r="O80" s="70">
        <f t="shared" si="16"/>
        <v>17683</v>
      </c>
      <c r="P80" s="70">
        <f t="shared" si="16"/>
        <v>17637</v>
      </c>
      <c r="Q80" s="70">
        <f t="shared" si="16"/>
        <v>17403</v>
      </c>
      <c r="R80" s="38"/>
      <c r="S80" s="18"/>
      <c r="T80" s="18"/>
      <c r="U80" s="4"/>
    </row>
    <row r="81" spans="1:21" ht="14" customHeight="1">
      <c r="A81" s="4"/>
      <c r="B81" s="1"/>
      <c r="C81" s="38"/>
      <c r="D81" s="18"/>
      <c r="E81" s="38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38"/>
      <c r="S81" s="18"/>
      <c r="T81" s="18"/>
      <c r="U81" s="4"/>
    </row>
    <row r="82" spans="1:21" ht="14" customHeight="1">
      <c r="A82" s="4"/>
      <c r="B82" s="62" t="s">
        <v>14</v>
      </c>
      <c r="C82" s="38"/>
      <c r="D82" s="18">
        <f>+D77</f>
        <v>14812</v>
      </c>
      <c r="E82" s="38"/>
      <c r="F82" s="63">
        <f t="shared" ref="F82:Q82" si="17">+F77</f>
        <v>16222</v>
      </c>
      <c r="G82" s="63">
        <f t="shared" si="17"/>
        <v>16187</v>
      </c>
      <c r="H82" s="63">
        <f t="shared" si="17"/>
        <v>14997</v>
      </c>
      <c r="I82" s="63">
        <f t="shared" si="17"/>
        <v>14792</v>
      </c>
      <c r="J82" s="63">
        <f t="shared" si="17"/>
        <v>14413</v>
      </c>
      <c r="K82" s="63">
        <f t="shared" si="17"/>
        <v>17477</v>
      </c>
      <c r="L82" s="63">
        <f t="shared" si="17"/>
        <v>17139</v>
      </c>
      <c r="M82" s="63">
        <f t="shared" si="17"/>
        <v>16360</v>
      </c>
      <c r="N82" s="63">
        <f t="shared" si="17"/>
        <v>16030</v>
      </c>
      <c r="O82" s="63">
        <f t="shared" si="17"/>
        <v>15763</v>
      </c>
      <c r="P82" s="63">
        <f t="shared" si="17"/>
        <v>15717</v>
      </c>
      <c r="Q82" s="63">
        <f t="shared" si="17"/>
        <v>15483</v>
      </c>
      <c r="R82" s="38"/>
      <c r="S82" s="18"/>
      <c r="T82" s="18"/>
      <c r="U82" s="4"/>
    </row>
    <row r="83" spans="1:21" ht="14" customHeight="1">
      <c r="A83" s="4"/>
      <c r="B83" s="62" t="s">
        <v>50</v>
      </c>
      <c r="C83" s="38"/>
      <c r="D83" s="18">
        <f>+D69</f>
        <v>-7000</v>
      </c>
      <c r="E83" s="38"/>
      <c r="F83" s="63">
        <f t="shared" ref="F83:Q83" si="18">+F69</f>
        <v>-7000</v>
      </c>
      <c r="G83" s="63">
        <f t="shared" si="18"/>
        <v>-7000</v>
      </c>
      <c r="H83" s="63">
        <f t="shared" si="18"/>
        <v>-7000</v>
      </c>
      <c r="I83" s="63">
        <f t="shared" si="18"/>
        <v>-7000</v>
      </c>
      <c r="J83" s="63">
        <f t="shared" si="18"/>
        <v>-7000</v>
      </c>
      <c r="K83" s="63">
        <f t="shared" si="18"/>
        <v>-7000</v>
      </c>
      <c r="L83" s="63">
        <f t="shared" si="18"/>
        <v>-7000</v>
      </c>
      <c r="M83" s="63">
        <f t="shared" si="18"/>
        <v>-7000</v>
      </c>
      <c r="N83" s="63">
        <f t="shared" si="18"/>
        <v>-7000</v>
      </c>
      <c r="O83" s="63">
        <f t="shared" si="18"/>
        <v>-7000</v>
      </c>
      <c r="P83" s="63">
        <f t="shared" si="18"/>
        <v>-7000</v>
      </c>
      <c r="Q83" s="63">
        <f t="shared" si="18"/>
        <v>-7000</v>
      </c>
      <c r="R83" s="38"/>
      <c r="S83" s="18"/>
      <c r="T83" s="18"/>
      <c r="U83" s="4"/>
    </row>
    <row r="84" spans="1:21" ht="14" customHeight="1">
      <c r="A84" s="4"/>
      <c r="B84" s="74" t="s">
        <v>49</v>
      </c>
      <c r="C84" s="38"/>
      <c r="D84" s="69">
        <f>SUM(D82:D83)</f>
        <v>7812</v>
      </c>
      <c r="E84" s="38"/>
      <c r="F84" s="71">
        <f t="shared" ref="F84:Q84" si="19">SUM(F82:F83)</f>
        <v>9222</v>
      </c>
      <c r="G84" s="71">
        <f t="shared" si="19"/>
        <v>9187</v>
      </c>
      <c r="H84" s="71">
        <f t="shared" si="19"/>
        <v>7997</v>
      </c>
      <c r="I84" s="71">
        <f t="shared" si="19"/>
        <v>7792</v>
      </c>
      <c r="J84" s="71">
        <f t="shared" si="19"/>
        <v>7413</v>
      </c>
      <c r="K84" s="71">
        <f t="shared" si="19"/>
        <v>10477</v>
      </c>
      <c r="L84" s="71">
        <f t="shared" si="19"/>
        <v>10139</v>
      </c>
      <c r="M84" s="71">
        <f t="shared" si="19"/>
        <v>9360</v>
      </c>
      <c r="N84" s="71">
        <f t="shared" si="19"/>
        <v>9030</v>
      </c>
      <c r="O84" s="71">
        <f t="shared" si="19"/>
        <v>8763</v>
      </c>
      <c r="P84" s="71">
        <f t="shared" si="19"/>
        <v>8717</v>
      </c>
      <c r="Q84" s="71">
        <f t="shared" si="19"/>
        <v>8483</v>
      </c>
      <c r="R84" s="38"/>
      <c r="S84" s="18"/>
      <c r="T84" s="18"/>
      <c r="U84" s="4"/>
    </row>
    <row r="85" spans="1:21" ht="14" customHeight="1">
      <c r="A85" s="4"/>
      <c r="B85" s="1"/>
      <c r="C85" s="38"/>
      <c r="D85" s="18"/>
      <c r="E85" s="38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38"/>
      <c r="S85" s="18"/>
      <c r="T85" s="18"/>
      <c r="U85" s="4"/>
    </row>
    <row r="86" spans="1:21" ht="14" customHeight="1">
      <c r="A86" s="4"/>
      <c r="B86" s="64" t="s">
        <v>15</v>
      </c>
      <c r="C86" s="38"/>
      <c r="D86" s="18">
        <f>+D78</f>
        <v>2466</v>
      </c>
      <c r="E86" s="38"/>
      <c r="F86" s="65">
        <f>+F78</f>
        <v>19261</v>
      </c>
      <c r="G86" s="65">
        <f t="shared" ref="G86:Q86" si="20">+G78</f>
        <v>19261</v>
      </c>
      <c r="H86" s="65">
        <f t="shared" si="20"/>
        <v>18111</v>
      </c>
      <c r="I86" s="65">
        <f t="shared" si="20"/>
        <v>25090</v>
      </c>
      <c r="J86" s="65">
        <f t="shared" si="20"/>
        <v>25090</v>
      </c>
      <c r="K86" s="65">
        <f t="shared" si="20"/>
        <v>25090</v>
      </c>
      <c r="L86" s="65">
        <f t="shared" si="20"/>
        <v>25090</v>
      </c>
      <c r="M86" s="65">
        <f t="shared" si="20"/>
        <v>2045</v>
      </c>
      <c r="N86" s="65">
        <f t="shared" si="20"/>
        <v>2045</v>
      </c>
      <c r="O86" s="65">
        <f t="shared" si="20"/>
        <v>1920</v>
      </c>
      <c r="P86" s="65">
        <f t="shared" si="20"/>
        <v>1920</v>
      </c>
      <c r="Q86" s="65">
        <f t="shared" si="20"/>
        <v>1920</v>
      </c>
      <c r="R86" s="38"/>
      <c r="S86" s="18"/>
      <c r="T86" s="18"/>
      <c r="U86" s="4"/>
    </row>
    <row r="87" spans="1:21" ht="14" customHeight="1">
      <c r="A87" s="4"/>
      <c r="B87" s="64" t="s">
        <v>48</v>
      </c>
      <c r="C87" s="38"/>
      <c r="D87" s="18"/>
      <c r="E87" s="38"/>
      <c r="F87" s="65">
        <f>-F107-F56</f>
        <v>-28795</v>
      </c>
      <c r="G87" s="65">
        <f t="shared" ref="G87:Q87" si="21">+F87-G56</f>
        <v>-28795</v>
      </c>
      <c r="H87" s="65">
        <f t="shared" si="21"/>
        <v>-27645</v>
      </c>
      <c r="I87" s="65">
        <f t="shared" si="21"/>
        <v>-22945</v>
      </c>
      <c r="J87" s="65">
        <f t="shared" si="21"/>
        <v>-22945</v>
      </c>
      <c r="K87" s="65">
        <f t="shared" si="21"/>
        <v>-22945</v>
      </c>
      <c r="L87" s="65">
        <f t="shared" si="21"/>
        <v>-22945</v>
      </c>
      <c r="M87" s="65">
        <f t="shared" si="21"/>
        <v>100</v>
      </c>
      <c r="N87" s="65">
        <f t="shared" si="21"/>
        <v>100</v>
      </c>
      <c r="O87" s="65">
        <f t="shared" si="21"/>
        <v>225</v>
      </c>
      <c r="P87" s="65">
        <f t="shared" si="21"/>
        <v>225</v>
      </c>
      <c r="Q87" s="65">
        <f t="shared" si="21"/>
        <v>225</v>
      </c>
      <c r="R87" s="38"/>
      <c r="S87" s="18"/>
      <c r="T87" s="18"/>
      <c r="U87" s="4"/>
    </row>
    <row r="88" spans="1:21" ht="14" customHeight="1">
      <c r="A88" s="4"/>
      <c r="B88" s="75" t="s">
        <v>49</v>
      </c>
      <c r="C88" s="38"/>
      <c r="D88" s="69">
        <f>SUM(D86:D87)</f>
        <v>2466</v>
      </c>
      <c r="E88" s="38"/>
      <c r="F88" s="72">
        <f>SUM(F86:F87)</f>
        <v>-9534</v>
      </c>
      <c r="G88" s="72">
        <f t="shared" ref="G88:Q88" si="22">SUM(G86:G87)</f>
        <v>-9534</v>
      </c>
      <c r="H88" s="72">
        <f t="shared" si="22"/>
        <v>-9534</v>
      </c>
      <c r="I88" s="72">
        <f t="shared" si="22"/>
        <v>2145</v>
      </c>
      <c r="J88" s="72">
        <f t="shared" si="22"/>
        <v>2145</v>
      </c>
      <c r="K88" s="72">
        <f t="shared" si="22"/>
        <v>2145</v>
      </c>
      <c r="L88" s="72">
        <f t="shared" si="22"/>
        <v>2145</v>
      </c>
      <c r="M88" s="72">
        <f t="shared" si="22"/>
        <v>2145</v>
      </c>
      <c r="N88" s="72">
        <f t="shared" si="22"/>
        <v>2145</v>
      </c>
      <c r="O88" s="72">
        <f t="shared" si="22"/>
        <v>2145</v>
      </c>
      <c r="P88" s="72">
        <f t="shared" si="22"/>
        <v>2145</v>
      </c>
      <c r="Q88" s="72">
        <f t="shared" si="22"/>
        <v>2145</v>
      </c>
      <c r="R88" s="38"/>
      <c r="S88" s="18"/>
      <c r="T88" s="18"/>
      <c r="U88" s="4"/>
    </row>
    <row r="89" spans="1:21" ht="14" customHeight="1">
      <c r="A89" s="4"/>
      <c r="B89" s="1"/>
      <c r="C89" s="38"/>
      <c r="D89" s="18"/>
      <c r="E89" s="38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38"/>
      <c r="S89" s="18"/>
      <c r="T89" s="18"/>
      <c r="U89" s="4"/>
    </row>
    <row r="90" spans="1:21" ht="14" customHeight="1">
      <c r="A90" s="4"/>
      <c r="B90" s="66" t="s">
        <v>17</v>
      </c>
      <c r="C90" s="38"/>
      <c r="D90" s="18">
        <f>+D79</f>
        <v>0</v>
      </c>
      <c r="E90" s="38"/>
      <c r="F90" s="67">
        <f t="shared" ref="F90:Q90" si="23">+F79</f>
        <v>0</v>
      </c>
      <c r="G90" s="67">
        <f t="shared" si="23"/>
        <v>0</v>
      </c>
      <c r="H90" s="67">
        <f t="shared" si="23"/>
        <v>0</v>
      </c>
      <c r="I90" s="67">
        <f t="shared" si="23"/>
        <v>0</v>
      </c>
      <c r="J90" s="67">
        <f t="shared" si="23"/>
        <v>0</v>
      </c>
      <c r="K90" s="67">
        <f t="shared" si="23"/>
        <v>0</v>
      </c>
      <c r="L90" s="67">
        <f t="shared" si="23"/>
        <v>0</v>
      </c>
      <c r="M90" s="67">
        <f t="shared" si="23"/>
        <v>0</v>
      </c>
      <c r="N90" s="67">
        <f t="shared" si="23"/>
        <v>0</v>
      </c>
      <c r="O90" s="67">
        <f t="shared" si="23"/>
        <v>0</v>
      </c>
      <c r="P90" s="67">
        <f t="shared" si="23"/>
        <v>0</v>
      </c>
      <c r="Q90" s="67">
        <f t="shared" si="23"/>
        <v>0</v>
      </c>
      <c r="R90" s="38"/>
      <c r="S90" s="18"/>
      <c r="T90" s="18"/>
      <c r="U90" s="4"/>
    </row>
    <row r="91" spans="1:21" ht="14" customHeight="1">
      <c r="A91" s="4"/>
      <c r="B91" s="66" t="s">
        <v>48</v>
      </c>
      <c r="C91" s="38"/>
      <c r="D91" s="18">
        <f>+'2020-21'!L89-D62</f>
        <v>0</v>
      </c>
      <c r="E91" s="38"/>
      <c r="F91" s="67">
        <f>+'2020-21'!L89-F62</f>
        <v>0</v>
      </c>
      <c r="G91" s="67">
        <f t="shared" ref="G91:Q91" si="24">+F91-G62</f>
        <v>0</v>
      </c>
      <c r="H91" s="67">
        <f t="shared" si="24"/>
        <v>0</v>
      </c>
      <c r="I91" s="67">
        <f t="shared" si="24"/>
        <v>0</v>
      </c>
      <c r="J91" s="67">
        <f t="shared" si="24"/>
        <v>0</v>
      </c>
      <c r="K91" s="67">
        <f t="shared" si="24"/>
        <v>0</v>
      </c>
      <c r="L91" s="67">
        <f t="shared" si="24"/>
        <v>0</v>
      </c>
      <c r="M91" s="67">
        <f t="shared" si="24"/>
        <v>0</v>
      </c>
      <c r="N91" s="67">
        <f t="shared" si="24"/>
        <v>0</v>
      </c>
      <c r="O91" s="67">
        <f t="shared" si="24"/>
        <v>0</v>
      </c>
      <c r="P91" s="67">
        <f t="shared" si="24"/>
        <v>0</v>
      </c>
      <c r="Q91" s="67">
        <f t="shared" si="24"/>
        <v>0</v>
      </c>
      <c r="R91" s="38"/>
      <c r="S91" s="18"/>
      <c r="T91" s="18"/>
      <c r="U91" s="4"/>
    </row>
    <row r="92" spans="1:21" ht="14" customHeight="1">
      <c r="A92" s="4"/>
      <c r="B92" s="76" t="s">
        <v>49</v>
      </c>
      <c r="C92" s="38"/>
      <c r="D92" s="69">
        <f>SUM(D90:D91)</f>
        <v>0</v>
      </c>
      <c r="E92" s="38"/>
      <c r="F92" s="73">
        <f t="shared" ref="F92:Q92" si="25">SUM(F90:F91)</f>
        <v>0</v>
      </c>
      <c r="G92" s="73">
        <f t="shared" si="25"/>
        <v>0</v>
      </c>
      <c r="H92" s="73">
        <f t="shared" si="25"/>
        <v>0</v>
      </c>
      <c r="I92" s="73">
        <f t="shared" si="25"/>
        <v>0</v>
      </c>
      <c r="J92" s="73">
        <f t="shared" si="25"/>
        <v>0</v>
      </c>
      <c r="K92" s="73">
        <f t="shared" si="25"/>
        <v>0</v>
      </c>
      <c r="L92" s="73">
        <f t="shared" si="25"/>
        <v>0</v>
      </c>
      <c r="M92" s="73">
        <f t="shared" si="25"/>
        <v>0</v>
      </c>
      <c r="N92" s="73">
        <f t="shared" si="25"/>
        <v>0</v>
      </c>
      <c r="O92" s="73">
        <f t="shared" si="25"/>
        <v>0</v>
      </c>
      <c r="P92" s="73">
        <f t="shared" si="25"/>
        <v>0</v>
      </c>
      <c r="Q92" s="73">
        <f t="shared" si="25"/>
        <v>0</v>
      </c>
      <c r="R92" s="38"/>
      <c r="S92" s="18"/>
      <c r="T92" s="18"/>
      <c r="U92" s="4"/>
    </row>
    <row r="93" spans="1:21" ht="14" customHeight="1">
      <c r="A93" s="4"/>
      <c r="B93" s="4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4"/>
    </row>
    <row r="94" spans="1:21" ht="14" customHeight="1">
      <c r="A94" s="93"/>
      <c r="B94" s="95" t="s">
        <v>81</v>
      </c>
      <c r="C94" s="91"/>
      <c r="D94" s="97"/>
      <c r="E94" s="97"/>
      <c r="F94" s="64"/>
      <c r="G94" s="93"/>
    </row>
    <row r="95" spans="1:21" ht="14" customHeight="1">
      <c r="A95" s="93"/>
      <c r="B95" s="64" t="s">
        <v>68</v>
      </c>
      <c r="C95" s="64"/>
      <c r="D95" s="97"/>
      <c r="E95" s="97"/>
      <c r="F95" s="64"/>
      <c r="G95" s="93"/>
    </row>
    <row r="96" spans="1:21" ht="14" customHeight="1">
      <c r="A96" s="93"/>
      <c r="B96" s="64" t="s">
        <v>74</v>
      </c>
      <c r="C96" s="64"/>
      <c r="D96" s="97"/>
      <c r="E96" s="97"/>
      <c r="F96" s="64"/>
      <c r="G96" s="93"/>
    </row>
    <row r="97" spans="1:8" ht="14" customHeight="1">
      <c r="A97" s="93"/>
      <c r="B97" s="91" t="s">
        <v>20</v>
      </c>
      <c r="C97" s="91"/>
      <c r="D97" s="97"/>
      <c r="E97" s="97"/>
      <c r="F97" s="25">
        <v>20372</v>
      </c>
      <c r="G97" s="93"/>
      <c r="H97" s="116"/>
    </row>
    <row r="98" spans="1:8" ht="14" customHeight="1">
      <c r="A98" s="93"/>
      <c r="B98" s="91" t="s">
        <v>22</v>
      </c>
      <c r="C98" s="91"/>
      <c r="D98" s="97"/>
      <c r="E98" s="97"/>
      <c r="F98" s="25">
        <v>1173</v>
      </c>
      <c r="G98" s="93"/>
    </row>
    <row r="99" spans="1:8" ht="14" customHeight="1">
      <c r="A99" s="93"/>
      <c r="B99" s="91" t="s">
        <v>24</v>
      </c>
      <c r="C99" s="91"/>
      <c r="D99" s="97"/>
      <c r="E99" s="97"/>
      <c r="F99" s="25">
        <v>1500</v>
      </c>
      <c r="G99" s="93"/>
    </row>
    <row r="100" spans="1:8" ht="14" customHeight="1">
      <c r="A100" s="93"/>
      <c r="B100" s="91" t="s">
        <v>25</v>
      </c>
      <c r="C100" s="91"/>
      <c r="D100" s="97"/>
      <c r="E100" s="97"/>
      <c r="F100" s="25">
        <v>4700</v>
      </c>
      <c r="G100" s="93"/>
    </row>
    <row r="101" spans="1:8" ht="14" customHeight="1">
      <c r="A101" s="93"/>
      <c r="B101" s="64" t="s">
        <v>73</v>
      </c>
      <c r="C101" s="91"/>
      <c r="D101" s="97"/>
      <c r="E101" s="97"/>
      <c r="F101" s="25"/>
      <c r="G101" s="93"/>
    </row>
    <row r="102" spans="1:8" ht="14" customHeight="1">
      <c r="A102" s="93"/>
      <c r="B102" s="91" t="s">
        <v>45</v>
      </c>
      <c r="C102" s="91"/>
      <c r="D102" s="97"/>
      <c r="E102" s="97"/>
      <c r="F102" s="25">
        <v>800</v>
      </c>
      <c r="G102" s="93"/>
    </row>
    <row r="103" spans="1:8" ht="14" customHeight="1">
      <c r="A103" s="93"/>
      <c r="B103" s="91" t="s">
        <v>79</v>
      </c>
      <c r="C103" s="91"/>
      <c r="D103" s="97"/>
      <c r="E103" s="97"/>
      <c r="F103" s="25">
        <v>0</v>
      </c>
      <c r="G103" s="93"/>
    </row>
    <row r="104" spans="1:8" ht="14" customHeight="1">
      <c r="A104" s="93"/>
      <c r="B104" s="91" t="s">
        <v>35</v>
      </c>
      <c r="C104" s="91"/>
      <c r="D104" s="97"/>
      <c r="E104" s="97"/>
      <c r="F104" s="25">
        <v>250</v>
      </c>
      <c r="G104" s="93"/>
    </row>
    <row r="105" spans="1:8" ht="14" customHeight="1">
      <c r="A105" s="93"/>
      <c r="B105" s="91" t="s">
        <v>80</v>
      </c>
      <c r="C105" s="91"/>
      <c r="D105" s="97"/>
      <c r="E105" s="97"/>
      <c r="F105" s="25">
        <v>0</v>
      </c>
      <c r="G105" s="93"/>
    </row>
    <row r="106" spans="1:8" ht="14" customHeight="1">
      <c r="A106" s="93"/>
      <c r="B106" s="91"/>
      <c r="C106" s="91"/>
      <c r="D106" s="97"/>
      <c r="E106" s="97"/>
      <c r="F106" s="97"/>
      <c r="G106" s="93"/>
    </row>
    <row r="107" spans="1:8" ht="14" customHeight="1" thickBot="1">
      <c r="A107" s="93"/>
      <c r="B107" s="91"/>
      <c r="C107" s="91"/>
      <c r="D107" s="97"/>
      <c r="E107" s="97"/>
      <c r="F107" s="99">
        <f>SUM(F97:F105)</f>
        <v>28795</v>
      </c>
      <c r="G107" s="93"/>
    </row>
    <row r="108" spans="1:8" ht="14" customHeight="1">
      <c r="A108" s="93"/>
      <c r="B108" s="93"/>
      <c r="C108" s="93"/>
      <c r="D108" s="98"/>
      <c r="E108" s="98"/>
      <c r="F108" s="93"/>
      <c r="G108" s="93"/>
    </row>
  </sheetData>
  <mergeCells count="1">
    <mergeCell ref="F11:Q11"/>
  </mergeCells>
  <dataValidations count="1">
    <dataValidation type="decimal" allowBlank="1" showInputMessage="1" showErrorMessage="1" sqref="D50:E50 D24:E42" xr:uid="{9E9568E9-5329-4B2C-8F9A-D9026F2924CF}">
      <formula1>-10000000</formula1>
      <formula2>10000000</formula2>
    </dataValidation>
  </dataValidations>
  <pageMargins left="0.7" right="0.7" top="0.75" bottom="0.75" header="0.3" footer="0.3"/>
  <pageSetup paperSize="9" scale="50" fitToHeight="2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46C49-1FE9-4F55-A013-9EC068CB6B23}">
  <dimension ref="B3:E12"/>
  <sheetViews>
    <sheetView workbookViewId="0">
      <selection activeCell="B3" sqref="B3"/>
    </sheetView>
  </sheetViews>
  <sheetFormatPr baseColWidth="10" defaultColWidth="8.83203125" defaultRowHeight="15"/>
  <sheetData>
    <row r="3" spans="2:5">
      <c r="B3">
        <v>1</v>
      </c>
      <c r="D3">
        <v>7700</v>
      </c>
      <c r="E3">
        <f>D3*3/100</f>
        <v>231</v>
      </c>
    </row>
    <row r="4" spans="2:5">
      <c r="B4">
        <v>2</v>
      </c>
      <c r="D4">
        <f>D3+E3</f>
        <v>7931</v>
      </c>
      <c r="E4">
        <f>D4*3/100</f>
        <v>237.93</v>
      </c>
    </row>
    <row r="5" spans="2:5">
      <c r="B5">
        <v>3</v>
      </c>
      <c r="D5">
        <f t="shared" ref="D5:D12" si="0">D4+E4</f>
        <v>8168.93</v>
      </c>
      <c r="E5">
        <f t="shared" ref="E5:E12" si="1">D5*3/100</f>
        <v>245.06790000000001</v>
      </c>
    </row>
    <row r="6" spans="2:5">
      <c r="B6">
        <v>4</v>
      </c>
      <c r="D6">
        <f t="shared" si="0"/>
        <v>8413.9979000000003</v>
      </c>
      <c r="E6">
        <f t="shared" si="1"/>
        <v>252.419937</v>
      </c>
    </row>
    <row r="7" spans="2:5">
      <c r="B7">
        <v>5</v>
      </c>
      <c r="D7">
        <f t="shared" si="0"/>
        <v>8666.4178370000009</v>
      </c>
      <c r="E7">
        <f t="shared" si="1"/>
        <v>259.99253511000001</v>
      </c>
    </row>
    <row r="8" spans="2:5">
      <c r="B8">
        <v>6</v>
      </c>
      <c r="D8">
        <f t="shared" si="0"/>
        <v>8926.41037211</v>
      </c>
      <c r="E8">
        <f t="shared" si="1"/>
        <v>267.79231116329998</v>
      </c>
    </row>
    <row r="9" spans="2:5">
      <c r="B9">
        <v>7</v>
      </c>
      <c r="D9">
        <f t="shared" si="0"/>
        <v>9194.2026832733009</v>
      </c>
      <c r="E9">
        <f t="shared" si="1"/>
        <v>275.82608049819902</v>
      </c>
    </row>
    <row r="10" spans="2:5">
      <c r="B10">
        <v>8</v>
      </c>
      <c r="D10">
        <f t="shared" si="0"/>
        <v>9470.0287637714991</v>
      </c>
      <c r="E10">
        <f t="shared" si="1"/>
        <v>284.10086291314497</v>
      </c>
    </row>
    <row r="11" spans="2:5">
      <c r="B11">
        <v>9</v>
      </c>
      <c r="D11">
        <f t="shared" si="0"/>
        <v>9754.1296266846439</v>
      </c>
      <c r="E11">
        <f t="shared" si="1"/>
        <v>292.62388880053931</v>
      </c>
    </row>
    <row r="12" spans="2:5">
      <c r="B12">
        <v>10</v>
      </c>
      <c r="D12">
        <f t="shared" si="0"/>
        <v>10046.753515485183</v>
      </c>
      <c r="E12">
        <f t="shared" si="1"/>
        <v>301.40260546455551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2020-21</vt:lpstr>
      <vt:lpstr>2021-22</vt:lpstr>
      <vt:lpstr>Sheet 3</vt:lpstr>
      <vt:lpstr>'2021-22'!Print_Area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Gordon-Lee</dc:creator>
  <cp:lastModifiedBy>Valda Clapham</cp:lastModifiedBy>
  <cp:lastPrinted>2021-08-15T14:19:01Z</cp:lastPrinted>
  <dcterms:created xsi:type="dcterms:W3CDTF">2020-11-18T12:27:47Z</dcterms:created>
  <dcterms:modified xsi:type="dcterms:W3CDTF">2021-10-28T13:27:27Z</dcterms:modified>
</cp:coreProperties>
</file>